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matejka\Desktop\"/>
    </mc:Choice>
  </mc:AlternateContent>
  <xr:revisionPtr revIDLastSave="0" documentId="13_ncr:1_{6645F0F4-F0CA-4F5D-A0A8-7A3305A91D8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D1.4 - Silnoproud" sheetId="2" r:id="rId2"/>
  </sheets>
  <definedNames>
    <definedName name="_xlnm._FilterDatabase" localSheetId="1" hidden="1">'D1.4 - Silnoproud'!$C$124:$K$277</definedName>
    <definedName name="_xlnm.Print_Titles" localSheetId="1">'D1.4 - Silnoproud'!$124:$124</definedName>
    <definedName name="_xlnm.Print_Titles" localSheetId="0">'Rekapitulace stavby'!$92:$92</definedName>
    <definedName name="_xlnm.Print_Area" localSheetId="1">'D1.4 - Silnoproud'!$C$4:$J$76,'D1.4 - Silnoproud'!$C$82:$J$104,'D1.4 - Silnoproud'!$C$110:$K$277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39" i="2" l="1"/>
  <c r="J38" i="2"/>
  <c r="AY96" i="1" s="1"/>
  <c r="J37" i="2"/>
  <c r="AX96" i="1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T269" i="2" s="1"/>
  <c r="R270" i="2"/>
  <c r="P270" i="2"/>
  <c r="P269" i="2" s="1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J121" i="2"/>
  <c r="F121" i="2"/>
  <c r="F119" i="2"/>
  <c r="E117" i="2"/>
  <c r="J93" i="2"/>
  <c r="F93" i="2"/>
  <c r="F91" i="2"/>
  <c r="E89" i="2"/>
  <c r="J26" i="2"/>
  <c r="E26" i="2"/>
  <c r="J122" i="2" s="1"/>
  <c r="J25" i="2"/>
  <c r="J20" i="2"/>
  <c r="E20" i="2"/>
  <c r="F122" i="2" s="1"/>
  <c r="J19" i="2"/>
  <c r="J14" i="2"/>
  <c r="J119" i="2" s="1"/>
  <c r="E7" i="2"/>
  <c r="E113" i="2" s="1"/>
  <c r="L90" i="1"/>
  <c r="AM90" i="1"/>
  <c r="AM89" i="1"/>
  <c r="L89" i="1"/>
  <c r="AM87" i="1"/>
  <c r="L87" i="1"/>
  <c r="L85" i="1"/>
  <c r="L84" i="1"/>
  <c r="J276" i="2"/>
  <c r="J254" i="2"/>
  <c r="J236" i="2"/>
  <c r="BK222" i="2"/>
  <c r="BK201" i="2"/>
  <c r="BK172" i="2"/>
  <c r="BK138" i="2"/>
  <c r="J247" i="2"/>
  <c r="BK209" i="2"/>
  <c r="J201" i="2"/>
  <c r="BK183" i="2"/>
  <c r="BK163" i="2"/>
  <c r="BK152" i="2"/>
  <c r="BK274" i="2"/>
  <c r="BK246" i="2"/>
  <c r="BK234" i="2"/>
  <c r="J219" i="2"/>
  <c r="J208" i="2"/>
  <c r="J190" i="2"/>
  <c r="J179" i="2"/>
  <c r="BK167" i="2"/>
  <c r="J153" i="2"/>
  <c r="BK132" i="2"/>
  <c r="BK267" i="2"/>
  <c r="BK255" i="2"/>
  <c r="J241" i="2"/>
  <c r="J224" i="2"/>
  <c r="BK191" i="2"/>
  <c r="BK176" i="2"/>
  <c r="J150" i="2"/>
  <c r="J133" i="2"/>
  <c r="J270" i="2"/>
  <c r="BK251" i="2"/>
  <c r="J231" i="2"/>
  <c r="J216" i="2"/>
  <c r="J211" i="2"/>
  <c r="BK195" i="2"/>
  <c r="BK170" i="2"/>
  <c r="J152" i="2"/>
  <c r="J142" i="2"/>
  <c r="J135" i="2"/>
  <c r="BK263" i="2"/>
  <c r="J253" i="2"/>
  <c r="BK233" i="2"/>
  <c r="BK202" i="2"/>
  <c r="J178" i="2"/>
  <c r="J151" i="2"/>
  <c r="BK127" i="2"/>
  <c r="BK277" i="2"/>
  <c r="BK259" i="2"/>
  <c r="BK239" i="2"/>
  <c r="BK228" i="2"/>
  <c r="J213" i="2"/>
  <c r="BK179" i="2"/>
  <c r="J155" i="2"/>
  <c r="J132" i="2"/>
  <c r="J252" i="2"/>
  <c r="J237" i="2"/>
  <c r="BK218" i="2"/>
  <c r="J206" i="2"/>
  <c r="J184" i="2"/>
  <c r="BK161" i="2"/>
  <c r="BK154" i="2"/>
  <c r="J277" i="2"/>
  <c r="BK271" i="2"/>
  <c r="BK241" i="2"/>
  <c r="BK226" i="2"/>
  <c r="BK210" i="2"/>
  <c r="J197" i="2"/>
  <c r="J191" i="2"/>
  <c r="J175" i="2"/>
  <c r="J169" i="2"/>
  <c r="J158" i="2"/>
  <c r="J137" i="2"/>
  <c r="J268" i="2"/>
  <c r="J261" i="2"/>
  <c r="BK253" i="2"/>
  <c r="BK229" i="2"/>
  <c r="BK198" i="2"/>
  <c r="J188" i="2"/>
  <c r="J172" i="2"/>
  <c r="J140" i="2"/>
  <c r="J274" i="2"/>
  <c r="J260" i="2"/>
  <c r="J233" i="2"/>
  <c r="BK214" i="2"/>
  <c r="BK207" i="2"/>
  <c r="J186" i="2"/>
  <c r="BK159" i="2"/>
  <c r="BK149" i="2"/>
  <c r="J136" i="2"/>
  <c r="J266" i="2"/>
  <c r="BK244" i="2"/>
  <c r="J235" i="2"/>
  <c r="J210" i="2"/>
  <c r="J194" i="2"/>
  <c r="J182" i="2"/>
  <c r="BK157" i="2"/>
  <c r="BK137" i="2"/>
  <c r="BK260" i="2"/>
  <c r="BK240" i="2"/>
  <c r="BK224" i="2"/>
  <c r="J187" i="2"/>
  <c r="J174" i="2"/>
  <c r="J149" i="2"/>
  <c r="J130" i="2"/>
  <c r="J248" i="2"/>
  <c r="BK221" i="2"/>
  <c r="J198" i="2"/>
  <c r="J176" i="2"/>
  <c r="J159" i="2"/>
  <c r="BK145" i="2"/>
  <c r="BK275" i="2"/>
  <c r="BK249" i="2"/>
  <c r="J229" i="2"/>
  <c r="BK216" i="2"/>
  <c r="BK203" i="2"/>
  <c r="BK192" i="2"/>
  <c r="BK180" i="2"/>
  <c r="BK173" i="2"/>
  <c r="J163" i="2"/>
  <c r="BK144" i="2"/>
  <c r="J134" i="2"/>
  <c r="J271" i="2"/>
  <c r="J257" i="2"/>
  <c r="J244" i="2"/>
  <c r="BK199" i="2"/>
  <c r="J189" i="2"/>
  <c r="BK164" i="2"/>
  <c r="J147" i="2"/>
  <c r="BK131" i="2"/>
  <c r="J267" i="2"/>
  <c r="BK245" i="2"/>
  <c r="J220" i="2"/>
  <c r="BK213" i="2"/>
  <c r="J173" i="2"/>
  <c r="BK156" i="2"/>
  <c r="BK142" i="2"/>
  <c r="J129" i="2"/>
  <c r="BK270" i="2"/>
  <c r="J256" i="2"/>
  <c r="J250" i="2"/>
  <c r="J230" i="2"/>
  <c r="BK205" i="2"/>
  <c r="BK189" i="2"/>
  <c r="J164" i="2"/>
  <c r="J146" i="2"/>
  <c r="J275" i="2"/>
  <c r="BK248" i="2"/>
  <c r="BK237" i="2"/>
  <c r="BK223" i="2"/>
  <c r="J193" i="2"/>
  <c r="J181" i="2"/>
  <c r="BK162" i="2"/>
  <c r="BK133" i="2"/>
  <c r="J249" i="2"/>
  <c r="J223" i="2"/>
  <c r="J217" i="2"/>
  <c r="J204" i="2"/>
  <c r="BK185" i="2"/>
  <c r="BK175" i="2"/>
  <c r="J156" i="2"/>
  <c r="BK276" i="2"/>
  <c r="BK261" i="2"/>
  <c r="BK232" i="2"/>
  <c r="BK211" i="2"/>
  <c r="J195" i="2"/>
  <c r="BK184" i="2"/>
  <c r="BK171" i="2"/>
  <c r="BK160" i="2"/>
  <c r="J145" i="2"/>
  <c r="J128" i="2"/>
  <c r="BK256" i="2"/>
  <c r="BK252" i="2"/>
  <c r="J203" i="2"/>
  <c r="J183" i="2"/>
  <c r="BK155" i="2"/>
  <c r="J139" i="2"/>
  <c r="BK128" i="2"/>
  <c r="J265" i="2"/>
  <c r="BK235" i="2"/>
  <c r="J218" i="2"/>
  <c r="J205" i="2"/>
  <c r="J185" i="2"/>
  <c r="J161" i="2"/>
  <c r="J144" i="2"/>
  <c r="J141" i="2"/>
  <c r="BK272" i="2"/>
  <c r="BK257" i="2"/>
  <c r="J240" i="2"/>
  <c r="J225" i="2"/>
  <c r="BK206" i="2"/>
  <c r="J192" i="2"/>
  <c r="BK168" i="2"/>
  <c r="J148" i="2"/>
  <c r="J272" i="2"/>
  <c r="J246" i="2"/>
  <c r="BK225" i="2"/>
  <c r="BK217" i="2"/>
  <c r="BK182" i="2"/>
  <c r="J171" i="2"/>
  <c r="BK143" i="2"/>
  <c r="J251" i="2"/>
  <c r="J232" i="2"/>
  <c r="BK208" i="2"/>
  <c r="BK194" i="2"/>
  <c r="BK165" i="2"/>
  <c r="BK158" i="2"/>
  <c r="J131" i="2"/>
  <c r="BK266" i="2"/>
  <c r="BK243" i="2"/>
  <c r="J228" i="2"/>
  <c r="J212" i="2"/>
  <c r="J200" i="2"/>
  <c r="BK188" i="2"/>
  <c r="BK177" i="2"/>
  <c r="J170" i="2"/>
  <c r="J154" i="2"/>
  <c r="BK140" i="2"/>
  <c r="J273" i="2"/>
  <c r="BK264" i="2"/>
  <c r="BK250" i="2"/>
  <c r="BK230" i="2"/>
  <c r="J196" i="2"/>
  <c r="BK178" i="2"/>
  <c r="BK151" i="2"/>
  <c r="BK136" i="2"/>
  <c r="J259" i="2"/>
  <c r="J234" i="2"/>
  <c r="J221" i="2"/>
  <c r="J209" i="2"/>
  <c r="BK190" i="2"/>
  <c r="J168" i="2"/>
  <c r="BK147" i="2"/>
  <c r="BK141" i="2"/>
  <c r="BK273" i="2"/>
  <c r="BK262" i="2"/>
  <c r="J245" i="2"/>
  <c r="BK236" i="2"/>
  <c r="BK219" i="2"/>
  <c r="BK200" i="2"/>
  <c r="BK186" i="2"/>
  <c r="J162" i="2"/>
  <c r="BK135" i="2"/>
  <c r="J264" i="2"/>
  <c r="BK247" i="2"/>
  <c r="BK231" i="2"/>
  <c r="BK220" i="2"/>
  <c r="BK196" i="2"/>
  <c r="J180" i="2"/>
  <c r="J167" i="2"/>
  <c r="BK139" i="2"/>
  <c r="AS95" i="1"/>
  <c r="J226" i="2"/>
  <c r="BK212" i="2"/>
  <c r="J199" i="2"/>
  <c r="J177" i="2"/>
  <c r="J160" i="2"/>
  <c r="BK153" i="2"/>
  <c r="BK129" i="2"/>
  <c r="J263" i="2"/>
  <c r="BK238" i="2"/>
  <c r="J222" i="2"/>
  <c r="BK204" i="2"/>
  <c r="BK193" i="2"/>
  <c r="BK187" i="2"/>
  <c r="BK174" i="2"/>
  <c r="BK166" i="2"/>
  <c r="BK146" i="2"/>
  <c r="BK130" i="2"/>
  <c r="BK265" i="2"/>
  <c r="BK254" i="2"/>
  <c r="J243" i="2"/>
  <c r="BK227" i="2"/>
  <c r="BK181" i="2"/>
  <c r="J166" i="2"/>
  <c r="BK148" i="2"/>
  <c r="BK134" i="2"/>
  <c r="J262" i="2"/>
  <c r="J238" i="2"/>
  <c r="J227" i="2"/>
  <c r="J214" i="2"/>
  <c r="J202" i="2"/>
  <c r="J165" i="2"/>
  <c r="J157" i="2"/>
  <c r="J143" i="2"/>
  <c r="J138" i="2"/>
  <c r="J127" i="2"/>
  <c r="BK268" i="2"/>
  <c r="J255" i="2"/>
  <c r="J239" i="2"/>
  <c r="J207" i="2"/>
  <c r="BK197" i="2"/>
  <c r="BK169" i="2"/>
  <c r="BK150" i="2"/>
  <c r="T215" i="2" l="1"/>
  <c r="BK215" i="2"/>
  <c r="J215" i="2" s="1"/>
  <c r="J100" i="2" s="1"/>
  <c r="P215" i="2"/>
  <c r="P126" i="2"/>
  <c r="P125" i="2" s="1"/>
  <c r="AU96" i="1" s="1"/>
  <c r="AU95" i="1" s="1"/>
  <c r="AU94" i="1" s="1"/>
  <c r="BK242" i="2"/>
  <c r="J242" i="2"/>
  <c r="J101" i="2" s="1"/>
  <c r="R242" i="2"/>
  <c r="BK258" i="2"/>
  <c r="J258" i="2" s="1"/>
  <c r="J102" i="2" s="1"/>
  <c r="R258" i="2"/>
  <c r="BK269" i="2"/>
  <c r="J269" i="2" s="1"/>
  <c r="J103" i="2" s="1"/>
  <c r="R215" i="2"/>
  <c r="P242" i="2"/>
  <c r="T242" i="2"/>
  <c r="T126" i="2" s="1"/>
  <c r="P258" i="2"/>
  <c r="T258" i="2"/>
  <c r="R269" i="2"/>
  <c r="J91" i="2"/>
  <c r="BE133" i="2"/>
  <c r="BE134" i="2"/>
  <c r="BE136" i="2"/>
  <c r="BE140" i="2"/>
  <c r="BE152" i="2"/>
  <c r="BE156" i="2"/>
  <c r="BE161" i="2"/>
  <c r="BE181" i="2"/>
  <c r="BE183" i="2"/>
  <c r="BE190" i="2"/>
  <c r="BE191" i="2"/>
  <c r="BE193" i="2"/>
  <c r="BE201" i="2"/>
  <c r="BE209" i="2"/>
  <c r="BE211" i="2"/>
  <c r="BE229" i="2"/>
  <c r="BE231" i="2"/>
  <c r="BE232" i="2"/>
  <c r="BE243" i="2"/>
  <c r="BE247" i="2"/>
  <c r="BE249" i="2"/>
  <c r="BE251" i="2"/>
  <c r="BE254" i="2"/>
  <c r="BE264" i="2"/>
  <c r="BE267" i="2"/>
  <c r="BE137" i="2"/>
  <c r="BE141" i="2"/>
  <c r="BE142" i="2"/>
  <c r="BE146" i="2"/>
  <c r="BE155" i="2"/>
  <c r="BE158" i="2"/>
  <c r="BE160" i="2"/>
  <c r="BE166" i="2"/>
  <c r="BE167" i="2"/>
  <c r="BE184" i="2"/>
  <c r="BE187" i="2"/>
  <c r="BE204" i="2"/>
  <c r="BE206" i="2"/>
  <c r="BE208" i="2"/>
  <c r="BE210" i="2"/>
  <c r="BE217" i="2"/>
  <c r="BE219" i="2"/>
  <c r="BE224" i="2"/>
  <c r="BE226" i="2"/>
  <c r="BE246" i="2"/>
  <c r="BE252" i="2"/>
  <c r="BE255" i="2"/>
  <c r="BE257" i="2"/>
  <c r="BE259" i="2"/>
  <c r="BE261" i="2"/>
  <c r="BE266" i="2"/>
  <c r="BE268" i="2"/>
  <c r="BE275" i="2"/>
  <c r="J94" i="2"/>
  <c r="BE135" i="2"/>
  <c r="BE138" i="2"/>
  <c r="BE153" i="2"/>
  <c r="BE154" i="2"/>
  <c r="BE163" i="2"/>
  <c r="BE171" i="2"/>
  <c r="BE175" i="2"/>
  <c r="BE177" i="2"/>
  <c r="BE179" i="2"/>
  <c r="BE180" i="2"/>
  <c r="BE182" i="2"/>
  <c r="BE223" i="2"/>
  <c r="BE234" i="2"/>
  <c r="BE235" i="2"/>
  <c r="BE245" i="2"/>
  <c r="F94" i="2"/>
  <c r="BE127" i="2"/>
  <c r="BE129" i="2"/>
  <c r="BE139" i="2"/>
  <c r="BE143" i="2"/>
  <c r="BE159" i="2"/>
  <c r="BE162" i="2"/>
  <c r="BE165" i="2"/>
  <c r="BE168" i="2"/>
  <c r="BE176" i="2"/>
  <c r="BE178" i="2"/>
  <c r="BE185" i="2"/>
  <c r="BE194" i="2"/>
  <c r="BE196" i="2"/>
  <c r="BE202" i="2"/>
  <c r="BE207" i="2"/>
  <c r="BE218" i="2"/>
  <c r="BE221" i="2"/>
  <c r="BE225" i="2"/>
  <c r="BE233" i="2"/>
  <c r="BE236" i="2"/>
  <c r="BE237" i="2"/>
  <c r="BE239" i="2"/>
  <c r="BE244" i="2"/>
  <c r="BE248" i="2"/>
  <c r="BE253" i="2"/>
  <c r="BE256" i="2"/>
  <c r="BE260" i="2"/>
  <c r="BE262" i="2"/>
  <c r="BE265" i="2"/>
  <c r="BE270" i="2"/>
  <c r="BE273" i="2"/>
  <c r="BE277" i="2"/>
  <c r="BE128" i="2"/>
  <c r="BE130" i="2"/>
  <c r="BE132" i="2"/>
  <c r="BE147" i="2"/>
  <c r="BE149" i="2"/>
  <c r="BE150" i="2"/>
  <c r="BE151" i="2"/>
  <c r="BE157" i="2"/>
  <c r="BE164" i="2"/>
  <c r="BE172" i="2"/>
  <c r="BE173" i="2"/>
  <c r="BE174" i="2"/>
  <c r="BE192" i="2"/>
  <c r="BE197" i="2"/>
  <c r="BE203" i="2"/>
  <c r="BE205" i="2"/>
  <c r="BE213" i="2"/>
  <c r="BE214" i="2"/>
  <c r="BE216" i="2"/>
  <c r="BE220" i="2"/>
  <c r="BE222" i="2"/>
  <c r="BE228" i="2"/>
  <c r="BE240" i="2"/>
  <c r="BE241" i="2"/>
  <c r="BE250" i="2"/>
  <c r="E85" i="2"/>
  <c r="BE131" i="2"/>
  <c r="BE144" i="2"/>
  <c r="BE145" i="2"/>
  <c r="BE148" i="2"/>
  <c r="BE169" i="2"/>
  <c r="BE170" i="2"/>
  <c r="BE186" i="2"/>
  <c r="BE188" i="2"/>
  <c r="BE189" i="2"/>
  <c r="BE195" i="2"/>
  <c r="BE198" i="2"/>
  <c r="BE199" i="2"/>
  <c r="BE200" i="2"/>
  <c r="BE212" i="2"/>
  <c r="BE227" i="2"/>
  <c r="BE230" i="2"/>
  <c r="BE238" i="2"/>
  <c r="BE263" i="2"/>
  <c r="BE271" i="2"/>
  <c r="BE272" i="2"/>
  <c r="BE274" i="2"/>
  <c r="BE276" i="2"/>
  <c r="F39" i="2"/>
  <c r="BD96" i="1" s="1"/>
  <c r="BD95" i="1" s="1"/>
  <c r="BD94" i="1" s="1"/>
  <c r="W33" i="1" s="1"/>
  <c r="F38" i="2"/>
  <c r="BC96" i="1" s="1"/>
  <c r="BC95" i="1" s="1"/>
  <c r="AY95" i="1" s="1"/>
  <c r="F37" i="2"/>
  <c r="BB96" i="1" s="1"/>
  <c r="BB95" i="1" s="1"/>
  <c r="AX95" i="1" s="1"/>
  <c r="J36" i="2"/>
  <c r="AW96" i="1" s="1"/>
  <c r="AS94" i="1"/>
  <c r="F36" i="2"/>
  <c r="BA96" i="1" s="1"/>
  <c r="BA95" i="1" s="1"/>
  <c r="AW95" i="1" s="1"/>
  <c r="T125" i="2" l="1"/>
  <c r="R126" i="2"/>
  <c r="R125" i="2" s="1"/>
  <c r="BK126" i="2"/>
  <c r="BK125" i="2" s="1"/>
  <c r="J125" i="2" s="1"/>
  <c r="J32" i="2" s="1"/>
  <c r="AG96" i="1" s="1"/>
  <c r="J98" i="2"/>
  <c r="BA94" i="1"/>
  <c r="W30" i="1" s="1"/>
  <c r="J35" i="2"/>
  <c r="AV96" i="1" s="1"/>
  <c r="AT96" i="1" s="1"/>
  <c r="BB94" i="1"/>
  <c r="AX94" i="1"/>
  <c r="BC94" i="1"/>
  <c r="W32" i="1" s="1"/>
  <c r="F35" i="2"/>
  <c r="AZ96" i="1" s="1"/>
  <c r="AZ95" i="1" s="1"/>
  <c r="AZ94" i="1" s="1"/>
  <c r="AV94" i="1" s="1"/>
  <c r="AK29" i="1" s="1"/>
  <c r="AG95" i="1" l="1"/>
  <c r="AG94" i="1" s="1"/>
  <c r="AK26" i="1" s="1"/>
  <c r="AN96" i="1"/>
  <c r="J126" i="2"/>
  <c r="J99" i="2" s="1"/>
  <c r="J41" i="2"/>
  <c r="AW94" i="1"/>
  <c r="AK30" i="1" s="1"/>
  <c r="AK35" i="1" s="1"/>
  <c r="AY94" i="1"/>
  <c r="W31" i="1"/>
  <c r="W29" i="1"/>
  <c r="AV95" i="1"/>
  <c r="AT95" i="1" s="1"/>
  <c r="AN95" i="1" s="1"/>
  <c r="AT94" i="1" l="1"/>
  <c r="AN94" i="1" l="1"/>
</calcChain>
</file>

<file path=xl/sharedStrings.xml><?xml version="1.0" encoding="utf-8"?>
<sst xmlns="http://schemas.openxmlformats.org/spreadsheetml/2006/main" count="2504" uniqueCount="720">
  <si>
    <t>Export Komplet</t>
  </si>
  <si>
    <t/>
  </si>
  <si>
    <t>2.0</t>
  </si>
  <si>
    <t>ZAMOK</t>
  </si>
  <si>
    <t>False</t>
  </si>
  <si>
    <t>{8ad29f5d-b3cf-4e61-bd09-276dbf982e2a}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</si>
  <si>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</si>
  <si>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</si>
  <si>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</si>
  <si>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</si>
  <si>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</si>
  <si>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</si>
  <si>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</si>
  <si>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313/2023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</si>
  <si>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</si>
  <si>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</si>
  <si>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rozvodů silnoproudé elektrotechniky v objektu MŠ, Jugoslávská 2736, Teplice</t>
  </si>
  <si>
    <t>KSO:</t>
  </si>
  <si>
    <t>CC-CZ:</t>
  </si>
  <si>
    <t>Místo:</t>
  </si>
  <si>
    <t xml:space="preserve"> </t>
  </si>
  <si>
    <t>Datum:</t>
  </si>
  <si>
    <t>Zadavatel:</t>
  </si>
  <si>
    <t>IČ:</t>
  </si>
  <si>
    <t>00266621</t>
  </si>
  <si>
    <t>Statutární město Teplice</t>
  </si>
  <si>
    <t>DIČ:</t>
  </si>
  <si>
    <t>CZ00266621</t>
  </si>
  <si>
    <t>Uchazeč:</t>
  </si>
  <si>
    <t>Vyplň údaj</t>
  </si>
  <si>
    <t>Projektant:</t>
  </si>
  <si>
    <t>63756943</t>
  </si>
  <si>
    <t>Tomáš Behina</t>
  </si>
  <si>
    <t>CZ7409282793</t>
  </si>
  <si>
    <t>True</t>
  </si>
  <si>
    <t>Zpracovatel:</t>
  </si>
  <si>
    <t>Poznámka:</t>
  </si>
  <si>
    <t>Je-li v technických specifikacích uveden odkaz na konkrétní výrobek, materiál, technologii příp. na obchodní firmu, tak se má za to, že se jedná o vymezení minimálních požadovaných standardů výrobku, technologie či materiálu. V tomto případě je účastník ZŘ oprávněn v nabídce uvést i jiné, kvalitativně a technicky obdobné řešení, které splňuje minimálně požadované standardy a odpovídá uvedeným parametrům.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</si>
  <si>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</si>
  <si>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</si>
  <si>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</si>
  <si>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</si>
  <si>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</si>
  <si>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</si>
  <si>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</si>
  <si>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</si>
  <si>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</si>
  <si>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</si>
  <si>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</si>
  <si>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</si>
  <si>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</si>
  <si>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</si>
  <si>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</si>
  <si>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</si>
  <si>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</si>
  <si>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</si>
  <si>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</si>
  <si>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</si>
  <si>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</si>
  <si>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</si>
  <si>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</si>
  <si>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</si>
  <si>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</si>
  <si>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</si>
  <si>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</si>
  <si>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</si>
  <si>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</si>
  <si>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</si>
  <si>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</si>
  <si>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</si>
  <si>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</si>
  <si>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</si>
  <si>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</si>
  <si>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</si>
  <si>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</si>
  <si>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</si>
  <si>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</si>
  <si>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</si>
  <si>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</si>
  <si>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</si>
  <si>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</si>
  <si>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</si>
  <si>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</si>
  <si>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</t>
  </si>
  <si>
    <t>1</t>
  </si>
  <si>
    <t>{cbedb4fb-fcb2-4713-9c52-489c738a0818}</t>
  </si>
  <si>
    <t>2</t>
  </si>
  <si>
    <t>/</t>
  </si>
  <si>
    <t>D1.4</t>
  </si>
  <si>
    <t>Silnoproud</t>
  </si>
  <si>
    <t>Soupis</t>
  </si>
  <si>
    <t>{46631684-c36f-4d62-8776-65f6b09360e2}</t>
  </si>
  <si>
    <t>KRYCÍ LIST SOUPISU PRACÍ</t>
  </si>
  <si>
    <t>Objekt:</t>
  </si>
  <si>
    <t>Soupis:</t>
  </si>
  <si>
    <t>D1.4 - Silnoproud</t>
  </si>
  <si>
    <t>REKAPITULACE ČLENĚNÍ SOUPISU PRACÍ</t>
  </si>
  <si>
    <t>Kód dílu - Popis</t>
  </si>
  <si>
    <t>Cena celkem [CZK]</t>
  </si>
  <si>
    <t>Náklady ze soupisu prací</t>
  </si>
  <si>
    <t>-1</t>
  </si>
  <si>
    <t>741 - Elektroinstalace - silnoproud</t>
  </si>
  <si>
    <t xml:space="preserve">    HR - Rozvaděč HR</t>
  </si>
  <si>
    <t xml:space="preserve">    RE - Rozvaděč RE</t>
  </si>
  <si>
    <t>46-M - Zemní práce při extr.mont.pracích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</si>
  <si>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</si>
  <si>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</si>
  <si>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</si>
  <si>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</si>
  <si>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</si>
  <si>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</si>
  <si>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</si>
  <si>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</si>
  <si>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</si>
  <si>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</si>
  <si>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</si>
  <si>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</si>
  <si>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</si>
  <si>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</si>
  <si>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741</t>
  </si>
  <si>
    <t>Elektroinstalace - silnoproud</t>
  </si>
  <si>
    <t>ROZPOCET</t>
  </si>
  <si>
    <t>K</t>
  </si>
  <si>
    <t>741372061</t>
  </si>
  <si>
    <t>Montáž svítidlo LED interiérové přisazené stropní hranaté nebo kruhové do 0,09 m2 se zapojením vodičů</t>
  </si>
  <si>
    <t>kus</t>
  </si>
  <si>
    <t>CS ÚRS 2023 01</t>
  </si>
  <si>
    <t>16</t>
  </si>
  <si>
    <t>922001038</t>
  </si>
  <si>
    <t>741372022</t>
  </si>
  <si>
    <t>Montáž svítidlo LED interiérové přisazené nástěnné hranaté nebo kruhové přes 0,09 do 0,36 m2 se zapojením vodičů</t>
  </si>
  <si>
    <t>286828794</t>
  </si>
  <si>
    <t>3</t>
  </si>
  <si>
    <t>M</t>
  </si>
  <si>
    <t>A</t>
  </si>
  <si>
    <t>ks</t>
  </si>
  <si>
    <t>512</t>
  </si>
  <si>
    <t>-1203629082</t>
  </si>
  <si>
    <t>4</t>
  </si>
  <si>
    <t>C</t>
  </si>
  <si>
    <t>-1214275263</t>
  </si>
  <si>
    <t>5</t>
  </si>
  <si>
    <t>-357167380</t>
  </si>
  <si>
    <t>6</t>
  </si>
  <si>
    <t>E</t>
  </si>
  <si>
    <t>297421905</t>
  </si>
  <si>
    <t>7</t>
  </si>
  <si>
    <t>G</t>
  </si>
  <si>
    <t>1982482229</t>
  </si>
  <si>
    <t>8</t>
  </si>
  <si>
    <t>H</t>
  </si>
  <si>
    <t>1094057294</t>
  </si>
  <si>
    <t>9</t>
  </si>
  <si>
    <t>I</t>
  </si>
  <si>
    <t>-358995658</t>
  </si>
  <si>
    <t>10</t>
  </si>
  <si>
    <t>NZ1</t>
  </si>
  <si>
    <t>-687974628</t>
  </si>
  <si>
    <t>11</t>
  </si>
  <si>
    <t>NZ2</t>
  </si>
  <si>
    <t>1505047947</t>
  </si>
  <si>
    <t>12</t>
  </si>
  <si>
    <t>NZ3</t>
  </si>
  <si>
    <t>-1803361837</t>
  </si>
  <si>
    <t>13</t>
  </si>
  <si>
    <t>NZ4</t>
  </si>
  <si>
    <t>2112344209</t>
  </si>
  <si>
    <t>14</t>
  </si>
  <si>
    <t>K001</t>
  </si>
  <si>
    <t>Demontáže</t>
  </si>
  <si>
    <t>kpl</t>
  </si>
  <si>
    <t>922808223</t>
  </si>
  <si>
    <t>741112061</t>
  </si>
  <si>
    <t>Montáž krabice přístrojová zapuštěná plastová kruhová</t>
  </si>
  <si>
    <t>-542194798</t>
  </si>
  <si>
    <t>34571451</t>
  </si>
  <si>
    <t>krabice pod omítku PVC přístrojová kruhová D 70mm hluboká</t>
  </si>
  <si>
    <t>32</t>
  </si>
  <si>
    <t>-2078474791</t>
  </si>
  <si>
    <t>17</t>
  </si>
  <si>
    <t>741310101</t>
  </si>
  <si>
    <t>Montáž spínač (polo)zapuštěný bezšroubové připojení 1-jednopólový se zapojením vodičů</t>
  </si>
  <si>
    <t>1636365807</t>
  </si>
  <si>
    <t>18</t>
  </si>
  <si>
    <t>34539010</t>
  </si>
  <si>
    <t>přístroj spínače jednopólového, řazení 1, 1So bezšroubové svorky</t>
  </si>
  <si>
    <t>128</t>
  </si>
  <si>
    <t>-1297003383</t>
  </si>
  <si>
    <t>19</t>
  </si>
  <si>
    <t>34539049</t>
  </si>
  <si>
    <t>kryt spínače jednoduchý</t>
  </si>
  <si>
    <t>-1097379529</t>
  </si>
  <si>
    <t>20</t>
  </si>
  <si>
    <t>34539059</t>
  </si>
  <si>
    <t>rámeček jednonásobný</t>
  </si>
  <si>
    <t>2055992961</t>
  </si>
  <si>
    <t>741310112</t>
  </si>
  <si>
    <t>Montáž ovladač (polo)zapuštěný bezšroubové připojení 1/0-tlačítkový zapínací se zapojením vodičů</t>
  </si>
  <si>
    <t>1713531439</t>
  </si>
  <si>
    <t>22</t>
  </si>
  <si>
    <t>34535043</t>
  </si>
  <si>
    <t>ovládač zápustný zapínací kompletní, s prosvětl. popis. polem, řazení 1/0, 1/0So, IP44, šroubové svorky</t>
  </si>
  <si>
    <t>-1434806819</t>
  </si>
  <si>
    <t>23</t>
  </si>
  <si>
    <t>34539051</t>
  </si>
  <si>
    <t>kryt spínače jednoduchý, s průzorem</t>
  </si>
  <si>
    <t>1495452749</t>
  </si>
  <si>
    <t>24</t>
  </si>
  <si>
    <t>34539027</t>
  </si>
  <si>
    <t>doutnavka orientační 0,5 mA (univerzální), světlo oranžové</t>
  </si>
  <si>
    <t>-1252797353</t>
  </si>
  <si>
    <t>25</t>
  </si>
  <si>
    <t>741310121</t>
  </si>
  <si>
    <t>Montáž přepínač (polo)zapuštěný bezšroubové připojení 5-seriový se zapojením vodičů</t>
  </si>
  <si>
    <t>972026875</t>
  </si>
  <si>
    <t>26</t>
  </si>
  <si>
    <t>34539012</t>
  </si>
  <si>
    <t>přístroj přepínače sériového, řazení 5 bezšroubové svorky</t>
  </si>
  <si>
    <t>-592343991</t>
  </si>
  <si>
    <t>27</t>
  </si>
  <si>
    <t>34539050</t>
  </si>
  <si>
    <t>kryt spínače dělený</t>
  </si>
  <si>
    <t>1355508509</t>
  </si>
  <si>
    <t>28</t>
  </si>
  <si>
    <t>741310122</t>
  </si>
  <si>
    <t>Montáž přepínač (polo)zapuštěný bezšroubové připojení 6-střídavý se zapojením vodičů</t>
  </si>
  <si>
    <t>-735900589</t>
  </si>
  <si>
    <t>29</t>
  </si>
  <si>
    <t>34539013</t>
  </si>
  <si>
    <t>přístroj přepínače střídavého, řazení 6, 6So bezšroubové svorky</t>
  </si>
  <si>
    <t>599605780</t>
  </si>
  <si>
    <t>30</t>
  </si>
  <si>
    <t>34535040</t>
  </si>
  <si>
    <t>přepínač zápustný střídavý, řazení 6, IP44, šroubové svorky</t>
  </si>
  <si>
    <t>-1294664302</t>
  </si>
  <si>
    <t>31</t>
  </si>
  <si>
    <t>741310126</t>
  </si>
  <si>
    <t>Montáž přepínač (polo)zapuštěný bezšroubové připojení 7-křížový se zapojením vodičů</t>
  </si>
  <si>
    <t>-542330006</t>
  </si>
  <si>
    <t>34539014</t>
  </si>
  <si>
    <t>přístroj přepínače křížového, řazení 7, 7So bezšroubové svorky</t>
  </si>
  <si>
    <t>-498995596</t>
  </si>
  <si>
    <t>33</t>
  </si>
  <si>
    <t>741310206</t>
  </si>
  <si>
    <t>Montáž spínač (polo)zapuštěný šroubové připojení 2-dvoupólový se zapojením vodičů</t>
  </si>
  <si>
    <t>613615434</t>
  </si>
  <si>
    <t>34</t>
  </si>
  <si>
    <t>3559-A87345</t>
  </si>
  <si>
    <t>Tělo 3559-A87345 vypínače č.1/0+1/0, bezšroubové</t>
  </si>
  <si>
    <t>KS</t>
  </si>
  <si>
    <t>-1900925187</t>
  </si>
  <si>
    <t>35</t>
  </si>
  <si>
    <t>741311004</t>
  </si>
  <si>
    <t>Montáž čidlo pohybu nástěnné se zapojením vodičů</t>
  </si>
  <si>
    <t>1462918154</t>
  </si>
  <si>
    <t>36</t>
  </si>
  <si>
    <t>1010510</t>
  </si>
  <si>
    <t>Čidlo theLuxa S360 WH pohybu (PIR)  360°, 16m, bílá</t>
  </si>
  <si>
    <t>-132614209</t>
  </si>
  <si>
    <t>37</t>
  </si>
  <si>
    <t>741310403</t>
  </si>
  <si>
    <t>Montáž spínač tří/čtyřpólový nástěnný do 63 A prostředí normální se zapojením vodičů</t>
  </si>
  <si>
    <t>1531511712</t>
  </si>
  <si>
    <t>38</t>
  </si>
  <si>
    <t>GAZ040</t>
  </si>
  <si>
    <t>Spínač GAZ040 40A 3P v krytu IP65</t>
  </si>
  <si>
    <t>373681407</t>
  </si>
  <si>
    <t>39</t>
  </si>
  <si>
    <t>741330371</t>
  </si>
  <si>
    <t>Montáž ovladač tlačítkový ve skříni 1 tlačítkový</t>
  </si>
  <si>
    <t>-1761693513</t>
  </si>
  <si>
    <t>40</t>
  </si>
  <si>
    <t>GW42201</t>
  </si>
  <si>
    <t>Skříň GW 42201 alarm</t>
  </si>
  <si>
    <t>-1921115552</t>
  </si>
  <si>
    <t>41</t>
  </si>
  <si>
    <t>XALK178E</t>
  </si>
  <si>
    <t>Tlačítko nouzového zastavení Harmony XALK178E</t>
  </si>
  <si>
    <t>-585689438</t>
  </si>
  <si>
    <t>42</t>
  </si>
  <si>
    <t>741313002</t>
  </si>
  <si>
    <t>Montáž zásuvka (polo)zapuštěná bezšroubové připojení 2P+PE dvojí zapojení - průběžná se zapojením vodičů</t>
  </si>
  <si>
    <t>50392279</t>
  </si>
  <si>
    <t>43</t>
  </si>
  <si>
    <t>34555241</t>
  </si>
  <si>
    <t>přístroj zásuvky zápustné jednonásobné, krytka s clonkami, bezšroubové svorky</t>
  </si>
  <si>
    <t>137133839</t>
  </si>
  <si>
    <t>44</t>
  </si>
  <si>
    <t>34555230</t>
  </si>
  <si>
    <t>zásuvka zápustná jednonásobná s clonkami, víčkem, rámečkem, s drápky, IP44, šroubové svorky</t>
  </si>
  <si>
    <t>1282953320</t>
  </si>
  <si>
    <t>45</t>
  </si>
  <si>
    <t>34539063</t>
  </si>
  <si>
    <t>rámeček pětinásobný</t>
  </si>
  <si>
    <t>-256872487</t>
  </si>
  <si>
    <t>46</t>
  </si>
  <si>
    <t>741313004</t>
  </si>
  <si>
    <t>Montáž zásuvka (polo)zapuštěná bezšroubové připojení 2x(2P+PE) dvojnásobná šikmá se zapojením vodičů</t>
  </si>
  <si>
    <t>-519239818</t>
  </si>
  <si>
    <t>47</t>
  </si>
  <si>
    <t>34555242</t>
  </si>
  <si>
    <t>zásuvka zápustná dvojnásobná, šikmá, s clonkami, bezšroubové svorky</t>
  </si>
  <si>
    <t>-1661503264</t>
  </si>
  <si>
    <t>48</t>
  </si>
  <si>
    <t>741313012</t>
  </si>
  <si>
    <t>Montáž zásuvka chráněná bezšroubové připojení v krabici 2P+PE dvojí zapojení prostředí základní,vlhké se zapojením vodičů</t>
  </si>
  <si>
    <t>64</t>
  </si>
  <si>
    <t>-1522201003</t>
  </si>
  <si>
    <t>49</t>
  </si>
  <si>
    <t>5518-2069 B</t>
  </si>
  <si>
    <t>Dvojzásuvka 5518-2069 B IP44</t>
  </si>
  <si>
    <t>1736326307</t>
  </si>
  <si>
    <t>50</t>
  </si>
  <si>
    <t>741313052</t>
  </si>
  <si>
    <t>Montáž zásuvka nástěnná šroubové připojení 3P+N+PE se zapojením vodičů</t>
  </si>
  <si>
    <t>-197438686</t>
  </si>
  <si>
    <t>51</t>
  </si>
  <si>
    <t>35811477</t>
  </si>
  <si>
    <t>zásuvka nástěnná 16A - 5pól, řazení 3P+N+PE IP44, šroubové svorky</t>
  </si>
  <si>
    <t>-1550471731</t>
  </si>
  <si>
    <t>52</t>
  </si>
  <si>
    <t>468091313</t>
  </si>
  <si>
    <t>Vysekání kapes a výklenků ve zdivu cihelném pro krabice 15x15x10 cm</t>
  </si>
  <si>
    <t>-2110178706</t>
  </si>
  <si>
    <t>53</t>
  </si>
  <si>
    <t>741112104</t>
  </si>
  <si>
    <t>Montáž rozvodka zapuštěná plastová čtyřhranná bez svorkovnic</t>
  </si>
  <si>
    <t>141332461</t>
  </si>
  <si>
    <t>54</t>
  </si>
  <si>
    <t>8595057632738</t>
  </si>
  <si>
    <t>Krabice KT 250/1 rozvodná pod omítku</t>
  </si>
  <si>
    <t>310413181</t>
  </si>
  <si>
    <t>55</t>
  </si>
  <si>
    <t>741231011</t>
  </si>
  <si>
    <t>Montáž svorkovnice do rozvaděčů - stoupačková</t>
  </si>
  <si>
    <t>516607098</t>
  </si>
  <si>
    <t>56</t>
  </si>
  <si>
    <t>563200</t>
  </si>
  <si>
    <t>Svorka DEHN K12 ekvipotenciální</t>
  </si>
  <si>
    <t>-19385099</t>
  </si>
  <si>
    <t>57</t>
  </si>
  <si>
    <t>741112101</t>
  </si>
  <si>
    <t>Montáž rozvodka zapuštěná plastová kruhová</t>
  </si>
  <si>
    <t>1846125892</t>
  </si>
  <si>
    <t>58</t>
  </si>
  <si>
    <t>34571457</t>
  </si>
  <si>
    <t>krabice pod omítku PVC odbočná kruhová D 70mm s víčkem</t>
  </si>
  <si>
    <t>2141290037</t>
  </si>
  <si>
    <t>59</t>
  </si>
  <si>
    <t>2273-205</t>
  </si>
  <si>
    <t>WAGO Svorka 2273-205 spojovací Compact, krabicová, žlutá/transtparentní</t>
  </si>
  <si>
    <t>1824629367</t>
  </si>
  <si>
    <t>60</t>
  </si>
  <si>
    <t>741122011</t>
  </si>
  <si>
    <t>Montáž kabel Cu bez ukončení uložený pod omítku plný kulatý 2x1,5 až 2,5 mm2 (např. CYKY)</t>
  </si>
  <si>
    <t>m</t>
  </si>
  <si>
    <t>-227983503</t>
  </si>
  <si>
    <t>61</t>
  </si>
  <si>
    <t>34111005</t>
  </si>
  <si>
    <t>kabel instalační jádro Cu plné izolace PVC plášť PVC 450/750V (CYKY) 2x1,5mm2</t>
  </si>
  <si>
    <t>-1545912473</t>
  </si>
  <si>
    <t>62</t>
  </si>
  <si>
    <t>741122015</t>
  </si>
  <si>
    <t>Montáž kabel Cu bez ukončení uložený pod omítku plný kulatý 3x1,5 mm2 (např. CYKY)</t>
  </si>
  <si>
    <t>-1070297389</t>
  </si>
  <si>
    <t>63</t>
  </si>
  <si>
    <t>34111030</t>
  </si>
  <si>
    <t>kabel instalační jádro Cu plné izolace PVC plášť PVC 450/750V (CYKY) 3x1,5mm2</t>
  </si>
  <si>
    <t>-1179758007</t>
  </si>
  <si>
    <t>741122016</t>
  </si>
  <si>
    <t>Montáž kabel Cu bez ukončení uložený pod omítku plný kulatý 3x2,5 až 6 mm2 (např. CYKY)</t>
  </si>
  <si>
    <t>356795074</t>
  </si>
  <si>
    <t>65</t>
  </si>
  <si>
    <t>741122625</t>
  </si>
  <si>
    <t>Montáž kabel Cu plný kulatý žíla 4x35 mm2 uložený pevně (např. CYKY)</t>
  </si>
  <si>
    <t>332551951</t>
  </si>
  <si>
    <t>66</t>
  </si>
  <si>
    <t>34111620</t>
  </si>
  <si>
    <t>kabel silový jádro Cu izolace PVC plášť PVC 0,6/1kV (1-CYKY) 4x35mm2</t>
  </si>
  <si>
    <t>1346016209</t>
  </si>
  <si>
    <t>67</t>
  </si>
  <si>
    <t>741122632</t>
  </si>
  <si>
    <t>Montáž kabel Cu plný kulatý žíla 3x50+35 až 95+50 mm2 uložený pevně (např. CYKY)</t>
  </si>
  <si>
    <t>1223748561</t>
  </si>
  <si>
    <t>68</t>
  </si>
  <si>
    <t>34113128</t>
  </si>
  <si>
    <t>kabel silový jádro Cu izolace PVC plášť PVC 0,6/1kV (1-CYKY) 4x70mm2</t>
  </si>
  <si>
    <t>981494408</t>
  </si>
  <si>
    <t>69</t>
  </si>
  <si>
    <t>34111036</t>
  </si>
  <si>
    <t>kabel instalační jádro Cu plné izolace PVC plášť PVC 450/750V (CYKY) 3x2,5mm2</t>
  </si>
  <si>
    <t>-928535153</t>
  </si>
  <si>
    <t>70</t>
  </si>
  <si>
    <t>741122031</t>
  </si>
  <si>
    <t>Montáž kabel Cu bez ukončení uložený pod omítku plný kulatý 5x1,5 až 2,5 mm2 (např. CYKY)</t>
  </si>
  <si>
    <t>93537633</t>
  </si>
  <si>
    <t>71</t>
  </si>
  <si>
    <t>34111090</t>
  </si>
  <si>
    <t>kabel instalační jádro Cu plné izolace PVC plášť PVC 450/750V (CYKY) 5x1,5mm2</t>
  </si>
  <si>
    <t>-898635725</t>
  </si>
  <si>
    <t>72</t>
  </si>
  <si>
    <t>34111094</t>
  </si>
  <si>
    <t>kabel instalační jádro Cu plné izolace PVC plášť PVC 450/750V (CYKY) 5x2,5mm2</t>
  </si>
  <si>
    <t>-699422017</t>
  </si>
  <si>
    <t>73</t>
  </si>
  <si>
    <t>741122032</t>
  </si>
  <si>
    <t>Montáž kabel Cu bez ukončení uložený pod omítku plný kulatý 5x4 až 6 mm2 (např. CYKY)</t>
  </si>
  <si>
    <t>3033505</t>
  </si>
  <si>
    <t>74</t>
  </si>
  <si>
    <t>34111098</t>
  </si>
  <si>
    <t>kabel instalační jádro Cu plné izolace PVC plášť PVC 450/750V (CYKY) 5x4mm2</t>
  </si>
  <si>
    <t>-1279868813</t>
  </si>
  <si>
    <t>75</t>
  </si>
  <si>
    <t>34111584</t>
  </si>
  <si>
    <t>kabel silový oheň retardující bezhalogenový s funkčností při požáru 180min a P60-R reakce na oheň B2cas1d1a1 jádro Cu 0,6/1kV (1-CSKH-V) 5x1,5mm2</t>
  </si>
  <si>
    <t>-1839403871</t>
  </si>
  <si>
    <t>76</t>
  </si>
  <si>
    <t>741120001</t>
  </si>
  <si>
    <t>Montáž vodič Cu izolovaný plný a laněný žíla 0,35-6 mm2 pod omítku (např. CY)</t>
  </si>
  <si>
    <t>1392250742</t>
  </si>
  <si>
    <t>77</t>
  </si>
  <si>
    <t>34141027</t>
  </si>
  <si>
    <t>vodič propojovací flexibilní jádro Cu lanované izolace PVC 450/750V (H07V-K) 1x6mm2</t>
  </si>
  <si>
    <t>158297939</t>
  </si>
  <si>
    <t>78</t>
  </si>
  <si>
    <t>741120003</t>
  </si>
  <si>
    <t>Montáž vodič Cu izolovaný plný a laněný žíla 10-16 mm2 pod omítku (např. CY)</t>
  </si>
  <si>
    <t>590788703</t>
  </si>
  <si>
    <t>79</t>
  </si>
  <si>
    <t>34141142</t>
  </si>
  <si>
    <t>vodič propojovací jádro Cu lanované izolace PVC 450/750V (H07V-R) 1x16mm2</t>
  </si>
  <si>
    <t>1703820793</t>
  </si>
  <si>
    <t>80</t>
  </si>
  <si>
    <t>741410003</t>
  </si>
  <si>
    <t>Montáž vodič uzemňovací drát nebo lano D do 10 mm na povrchu</t>
  </si>
  <si>
    <t>-1164528451</t>
  </si>
  <si>
    <t>81</t>
  </si>
  <si>
    <t>35441073</t>
  </si>
  <si>
    <t>drát D 10mm FeZn</t>
  </si>
  <si>
    <t>kg</t>
  </si>
  <si>
    <t>-2011564804</t>
  </si>
  <si>
    <t>82</t>
  </si>
  <si>
    <t>210220362</t>
  </si>
  <si>
    <t>Montáž tyčí zemnicích délky do 4,5 m s připojením na svodové nebo uzemňovací vedení</t>
  </si>
  <si>
    <t>-1277891989</t>
  </si>
  <si>
    <t>83</t>
  </si>
  <si>
    <t>35442090</t>
  </si>
  <si>
    <t>tyč zemnící 2,5m FeZn</t>
  </si>
  <si>
    <t>1690574125</t>
  </si>
  <si>
    <t>84</t>
  </si>
  <si>
    <t>741110043</t>
  </si>
  <si>
    <t>Montáž trubka plastová ohebná D přes 35 mm uložená pevně</t>
  </si>
  <si>
    <t>-1699688684</t>
  </si>
  <si>
    <t>85</t>
  </si>
  <si>
    <t>34571351</t>
  </si>
  <si>
    <t>trubka elektroinstalační ohebná dvouplášťová korugovaná (chránička) D 41/50mm, HDPE+LDPE</t>
  </si>
  <si>
    <t>602959567</t>
  </si>
  <si>
    <t>86</t>
  </si>
  <si>
    <t>741210102</t>
  </si>
  <si>
    <t>Montáž rozváděčů litinových, hliníkových nebo plastových sestava do 100 kg</t>
  </si>
  <si>
    <t>1582982839</t>
  </si>
  <si>
    <t>87</t>
  </si>
  <si>
    <t>741810002</t>
  </si>
  <si>
    <t>Celková prohlídka elektrického rozvodu a zařízení přes 100 000 do 500 000,- Kč</t>
  </si>
  <si>
    <t>-1864308300</t>
  </si>
  <si>
    <t>88</t>
  </si>
  <si>
    <t>011464000</t>
  </si>
  <si>
    <t>Měření (monitoring) úrovně osvětlení</t>
  </si>
  <si>
    <t>-1304664521</t>
  </si>
  <si>
    <t>HR</t>
  </si>
  <si>
    <t>Rozvaděč HR</t>
  </si>
  <si>
    <t>89</t>
  </si>
  <si>
    <t>168350</t>
  </si>
  <si>
    <t>Skříň BP-U-DWB-1000/12-EIS</t>
  </si>
  <si>
    <t>-516473332</t>
  </si>
  <si>
    <t>90</t>
  </si>
  <si>
    <t>112287</t>
  </si>
  <si>
    <t>Bočnice BPZ-MSW-12/SNAP rámu (1KS=1PÁR)</t>
  </si>
  <si>
    <t>1771517569</t>
  </si>
  <si>
    <t>91</t>
  </si>
  <si>
    <t>293597</t>
  </si>
  <si>
    <t>Lišta BPZ-DINR46-1000 přístrojová</t>
  </si>
  <si>
    <t>-1091554199</t>
  </si>
  <si>
    <t>92</t>
  </si>
  <si>
    <t>275200</t>
  </si>
  <si>
    <t>Příchytka BEL01 upevňovací vodivá</t>
  </si>
  <si>
    <t>PÁR</t>
  </si>
  <si>
    <t>-68538324</t>
  </si>
  <si>
    <t>93</t>
  </si>
  <si>
    <t>275199</t>
  </si>
  <si>
    <t>Příchytka BEL12 upevňovací izolační</t>
  </si>
  <si>
    <t>-1498320245</t>
  </si>
  <si>
    <t>94</t>
  </si>
  <si>
    <t>293532</t>
  </si>
  <si>
    <t>Deska BPZ-FP-1000/150-45 krycí</t>
  </si>
  <si>
    <t>-373993474</t>
  </si>
  <si>
    <t>95</t>
  </si>
  <si>
    <t>293528</t>
  </si>
  <si>
    <t>Deska BPZ-FP-1000/100-BL krycí</t>
  </si>
  <si>
    <t>-868955118</t>
  </si>
  <si>
    <t>96</t>
  </si>
  <si>
    <t>275413</t>
  </si>
  <si>
    <t>Deska NBP-1000 krycí</t>
  </si>
  <si>
    <t>488139936</t>
  </si>
  <si>
    <t>97</t>
  </si>
  <si>
    <t>174512</t>
  </si>
  <si>
    <t>Jistič AZ-3-B80, char B, 3-pólový, In=80A, Icu=20kA</t>
  </si>
  <si>
    <t>-1055935575</t>
  </si>
  <si>
    <t>98</t>
  </si>
  <si>
    <t>248439</t>
  </si>
  <si>
    <t>Spoušť ZP-ASA/230 vypínací</t>
  </si>
  <si>
    <t>-1706094395</t>
  </si>
  <si>
    <t>99</t>
  </si>
  <si>
    <t>A05094</t>
  </si>
  <si>
    <t>Svodič I+II FLP-MAXI V/4 bleskových proudů, kombinovaný</t>
  </si>
  <si>
    <t>-1978388170</t>
  </si>
  <si>
    <t>100</t>
  </si>
  <si>
    <t>110406</t>
  </si>
  <si>
    <t>Relé ZRMF1/W časové, 1 přep.kont</t>
  </si>
  <si>
    <t>-657901238</t>
  </si>
  <si>
    <t>101</t>
  </si>
  <si>
    <t>267975</t>
  </si>
  <si>
    <t>Relé Z-TN230/1S1O instalační</t>
  </si>
  <si>
    <t>1056106075</t>
  </si>
  <si>
    <t>102</t>
  </si>
  <si>
    <t>262673</t>
  </si>
  <si>
    <t>Jistič 6B/1 PL7</t>
  </si>
  <si>
    <t>-673381806</t>
  </si>
  <si>
    <t>103</t>
  </si>
  <si>
    <t>262674</t>
  </si>
  <si>
    <t>Jistič 10B/1 PL7</t>
  </si>
  <si>
    <t>1991458146</t>
  </si>
  <si>
    <t>104</t>
  </si>
  <si>
    <t>263535</t>
  </si>
  <si>
    <t>Chránič 16B/1N/0,03-A PFL7</t>
  </si>
  <si>
    <t>1795289897</t>
  </si>
  <si>
    <t>105</t>
  </si>
  <si>
    <t>262676</t>
  </si>
  <si>
    <t>Jistič 16B/1 PL7</t>
  </si>
  <si>
    <t>669545964</t>
  </si>
  <si>
    <t>106</t>
  </si>
  <si>
    <t>120670</t>
  </si>
  <si>
    <t>Chránič mRB6-10/3N/D/003-A Chránič s nadproud.ochranou, Ir=250A, typ A, 3+N, 6kA, char D, In=10A, Idn=0.03A</t>
  </si>
  <si>
    <t>-1149209946</t>
  </si>
  <si>
    <t>107</t>
  </si>
  <si>
    <t>120652</t>
  </si>
  <si>
    <t>Chránič 16B/4/0,03-A mRB6</t>
  </si>
  <si>
    <t>96651254</t>
  </si>
  <si>
    <t>108</t>
  </si>
  <si>
    <t>263409</t>
  </si>
  <si>
    <t>Jistič 16C/3 PL7</t>
  </si>
  <si>
    <t>788853471</t>
  </si>
  <si>
    <t>109</t>
  </si>
  <si>
    <t>263391</t>
  </si>
  <si>
    <t>Jistič 25B/3 PL7</t>
  </si>
  <si>
    <t>-1340094796</t>
  </si>
  <si>
    <t>110</t>
  </si>
  <si>
    <t>174511</t>
  </si>
  <si>
    <t>Jistič 63B/3 AZ</t>
  </si>
  <si>
    <t>81378432</t>
  </si>
  <si>
    <t>111</t>
  </si>
  <si>
    <t>263407</t>
  </si>
  <si>
    <t>Jistič 10C/3 PL7</t>
  </si>
  <si>
    <t>1081921931</t>
  </si>
  <si>
    <t>112</t>
  </si>
  <si>
    <t>263421</t>
  </si>
  <si>
    <t>Jistič 16D/3 PL7</t>
  </si>
  <si>
    <t>-351902911</t>
  </si>
  <si>
    <t>113</t>
  </si>
  <si>
    <t>HRPM</t>
  </si>
  <si>
    <t>Podružný materiál</t>
  </si>
  <si>
    <t>1890393397</t>
  </si>
  <si>
    <t>114</t>
  </si>
  <si>
    <t>HRMO</t>
  </si>
  <si>
    <t>Montáže a protokoly</t>
  </si>
  <si>
    <t>-2140203828</t>
  </si>
  <si>
    <t>RE</t>
  </si>
  <si>
    <t>Rozvaděč RE</t>
  </si>
  <si>
    <t>115</t>
  </si>
  <si>
    <t>168339</t>
  </si>
  <si>
    <t>Skříň BP-U-DWB-600/12-EIS IP40</t>
  </si>
  <si>
    <t>159102713</t>
  </si>
  <si>
    <t>116</t>
  </si>
  <si>
    <t>-2101995634</t>
  </si>
  <si>
    <t>117</t>
  </si>
  <si>
    <t>293595</t>
  </si>
  <si>
    <t>Lišta BPZ-DINR24-600 přístrojová</t>
  </si>
  <si>
    <t>254619129</t>
  </si>
  <si>
    <t>118</t>
  </si>
  <si>
    <t>-1720892038</t>
  </si>
  <si>
    <t>119</t>
  </si>
  <si>
    <t>-476380384</t>
  </si>
  <si>
    <t>120</t>
  </si>
  <si>
    <t>108384</t>
  </si>
  <si>
    <t>Vana BPZ-MT-600/400-2 elektroměrová</t>
  </si>
  <si>
    <t>1824292604</t>
  </si>
  <si>
    <t>121</t>
  </si>
  <si>
    <t>279261</t>
  </si>
  <si>
    <t>Deska ZBR elektroměrová</t>
  </si>
  <si>
    <t>-54839388</t>
  </si>
  <si>
    <t>122</t>
  </si>
  <si>
    <t>286683</t>
  </si>
  <si>
    <t>Deska BPZ-FP-600/150-BL krycí</t>
  </si>
  <si>
    <t>1799043391</t>
  </si>
  <si>
    <t>123</t>
  </si>
  <si>
    <t>286684</t>
  </si>
  <si>
    <t>Deska BPZ-FP-600/150-45 krycí</t>
  </si>
  <si>
    <t>-1530025767</t>
  </si>
  <si>
    <t>124</t>
  </si>
  <si>
    <t>286681</t>
  </si>
  <si>
    <t>Deska BPZ-FP-600/050-BL krycí</t>
  </si>
  <si>
    <t>755653</t>
  </si>
  <si>
    <t>125</t>
  </si>
  <si>
    <t>286682</t>
  </si>
  <si>
    <t>Deska BPZ-FP-600/100-BL krycí</t>
  </si>
  <si>
    <t>916236844</t>
  </si>
  <si>
    <t>126</t>
  </si>
  <si>
    <t>275410</t>
  </si>
  <si>
    <t>Záslepka AP 45 krycí (10TE) plombovatelná</t>
  </si>
  <si>
    <t>-2012406490</t>
  </si>
  <si>
    <t>127</t>
  </si>
  <si>
    <t>1873669177</t>
  </si>
  <si>
    <t>REPM</t>
  </si>
  <si>
    <t>-856248338</t>
  </si>
  <si>
    <t>129</t>
  </si>
  <si>
    <t>REMO</t>
  </si>
  <si>
    <t>1906222386</t>
  </si>
  <si>
    <t>46-M</t>
  </si>
  <si>
    <t>Zemní práce při extr.mont.pracích</t>
  </si>
  <si>
    <t>130</t>
  </si>
  <si>
    <t>468091311</t>
  </si>
  <si>
    <t>Vysekání kapes a výklenků ve zdivu cihelném pro krabice 7x7x5 cm</t>
  </si>
  <si>
    <t>-965776567</t>
  </si>
  <si>
    <t>131</t>
  </si>
  <si>
    <t>468101411</t>
  </si>
  <si>
    <t>Vysekání rýh pro montáž trubek a kabelů v cihelných zdech hl do 3 cm a š do 3 cm</t>
  </si>
  <si>
    <t>-807426196</t>
  </si>
  <si>
    <t>132</t>
  </si>
  <si>
    <t>460941211</t>
  </si>
  <si>
    <t>Vyplnění a omítnutí rýh při elektroinstalacích ve stěnách hl do 3 cm a š do 3 cm</t>
  </si>
  <si>
    <t>-2135794987</t>
  </si>
  <si>
    <t>133</t>
  </si>
  <si>
    <t>468101413</t>
  </si>
  <si>
    <t>Vysekání rýh pro montáž trubek a kabelů v cihelných zdech hl do 3 cm a š přes 5 do 7 cm</t>
  </si>
  <si>
    <t>1807262589</t>
  </si>
  <si>
    <t>134</t>
  </si>
  <si>
    <t>460941213</t>
  </si>
  <si>
    <t>Vyplnění a omítnutí rýh při elektroinstalacích ve stěnách hl do 3 cm a š přes 5 do 7 cm</t>
  </si>
  <si>
    <t>-1760400598</t>
  </si>
  <si>
    <t>135</t>
  </si>
  <si>
    <t>468101415</t>
  </si>
  <si>
    <t>Vysekání rýh pro montáž trubek a kabelů v cihelných zdech hl do 3 cm a š přes 10 do 15 cm</t>
  </si>
  <si>
    <t>204193196</t>
  </si>
  <si>
    <t>136</t>
  </si>
  <si>
    <t>460941215</t>
  </si>
  <si>
    <t>Vyplnění a omítnutí rýh při elektroinstalacích ve stěnách hl do 3 cm a š přes 10 do 15 cm</t>
  </si>
  <si>
    <t>2090925099</t>
  </si>
  <si>
    <t>137</t>
  </si>
  <si>
    <t>468091351</t>
  </si>
  <si>
    <t>Vysekání kapes a výklenků ve zdivu cihelném pro elektroinstalační zařízení plochy přes 0,25 m2 jakékoliv hl</t>
  </si>
  <si>
    <t>m3</t>
  </si>
  <si>
    <t>1194440029</t>
  </si>
  <si>
    <t>138</t>
  </si>
  <si>
    <t>468081313</t>
  </si>
  <si>
    <t>Vybourání otvorů pro elektroinstalace ve zdivu cihelném pl do 0,0225 m2 tl přes 30 do 45 cm</t>
  </si>
  <si>
    <t>2098758071</t>
  </si>
  <si>
    <t>139</t>
  </si>
  <si>
    <t>784211103</t>
  </si>
  <si>
    <t>Dvojnásobné bílé malby ze směsí za mokra výborně oděruvzdorných v místnostech v přes 3,80 do 5,00 m</t>
  </si>
  <si>
    <t>m2</t>
  </si>
  <si>
    <t>2077197424</t>
  </si>
  <si>
    <t>VRN</t>
  </si>
  <si>
    <t>Vedlejší rozpočtové náklady</t>
  </si>
  <si>
    <t>140</t>
  </si>
  <si>
    <t>141R00</t>
  </si>
  <si>
    <t>Přirážka za podružný materiál</t>
  </si>
  <si>
    <t>%</t>
  </si>
  <si>
    <t>-986017889</t>
  </si>
  <si>
    <t>141</t>
  </si>
  <si>
    <t>013254000</t>
  </si>
  <si>
    <t>Dokumentace skutečného provedení stavby</t>
  </si>
  <si>
    <t>255698072</t>
  </si>
  <si>
    <t>142</t>
  </si>
  <si>
    <t>034002000</t>
  </si>
  <si>
    <t>Zabezpečení staveniště</t>
  </si>
  <si>
    <t>1027291128</t>
  </si>
  <si>
    <t>143</t>
  </si>
  <si>
    <t>065002000</t>
  </si>
  <si>
    <t>Mimostaveništní doprava materiálů</t>
  </si>
  <si>
    <t>1015829671</t>
  </si>
  <si>
    <t>144</t>
  </si>
  <si>
    <t>071103000</t>
  </si>
  <si>
    <t>1143336177</t>
  </si>
  <si>
    <t>145</t>
  </si>
  <si>
    <t>201R00</t>
  </si>
  <si>
    <t>Podíl přidružených výkonů</t>
  </si>
  <si>
    <t>-826834793</t>
  </si>
  <si>
    <t>146</t>
  </si>
  <si>
    <t>202R00</t>
  </si>
  <si>
    <t>328839538</t>
  </si>
  <si>
    <t>147</t>
  </si>
  <si>
    <t>00R00</t>
  </si>
  <si>
    <t>Likvidace odpadu, odvoz suti a vybouraných hmot na skládku,</t>
  </si>
  <si>
    <t>-1929367285</t>
  </si>
  <si>
    <t>Zednické výpomoci - jedná se zejména o lokální vysprávky a doplnění omítek včetně štukování po demontáži stávajících stropních svítidel a další zednické úpravy spojené s demontážními pracemi.</t>
  </si>
  <si>
    <t>Provoz investora - jedná se zejména o náklady spojené se zakrýváním imobilních částí zařízení, důkladné zakrývání podlahových krytin, úklid společných prostor používaných zhotovitelem mimo prostor stavby</t>
  </si>
  <si>
    <t>01/2026</t>
  </si>
  <si>
    <t>3. Etapa</t>
  </si>
  <si>
    <t>1.PP - 3. Etapa</t>
  </si>
  <si>
    <t>Svítidlo A - Průmyslové výkonné LED svítidlo PC, nerez spony, 1174,00 x 102,00 x 79,00mm; IP66; 24,1W; Flux 3384lm; Ra80; 4000K, účinnost 93,09%, třída oslnění D6, 5P svorkovnice, 2× vývodka M20</t>
  </si>
  <si>
    <t>Svítidlo C - Interiérové přisazené, závěsné svítidlo, ocelový plech 1155,00 x 250,00 x 45,00mm,  IP40; 23W; Flux 2760lm; Ra80; 4000K, účinnost 81,3%, opálový kryt, třída oslnění D6</t>
  </si>
  <si>
    <t>Svítidlo D Kruhové interiérové přisazené svítidlo s opálovým krytem 410,00 x 0,00 x 115,00mm, IP44; 32W; Flux 3200lm; Ra80; 4000K, účinnost 69,2%, tída oslnění D5</t>
  </si>
  <si>
    <t xml:space="preserve">Svítidlo H - Průmyslové výkonné LED svítidlo PC, nerez spony, 1454,00 x 102,00 x 79,00mm; IP66; 44,2W; Flux 7458lm; Ra80; 4000K, účinnost 93,33%, třída oslnění D3, 5P svorkovnice, 2× vývodka M20 </t>
  </si>
  <si>
    <t xml:space="preserve">Svítidlo I - Interiérové přisazené, závěsné svítidlo, ocelový plech 1155,00 x 250,00 x 45,00mm, IP40; 46W; Flux 5152lm; Ra80; 4000K, účinnost 87,6%, MPR kryt UGR19, třída oslnění D4 </t>
  </si>
  <si>
    <t>Svítidlo NZ2 Kruhové přisazené Nouzové LED svítilo pro pro nouzové a orientační osvětlení; pr. 140,00 x 48,00mm, IP42; 4W; 450lm; Ra80; 5000K, optika Coridor, Autotest, 3hod. Baterie LiFePO4</t>
  </si>
  <si>
    <t>Svítidlo NZ3 Nástěnné LED nouzové svítidlo 315,00 x 45,00 x 223,00mm s podsvětleným piktogramem 250,00 x 151,00mm; IP40; 1W; 100lm; Ra80; 5000K, Autotest, 3hod. Baterie LiFePO4</t>
  </si>
  <si>
    <t>Svítidlo NZ4 Nouzové LED svítilo pro nertvalé i trvalé osvětlení; 340,00 x 105,00 x 62,00mm; IP65; 2W; 100lm; Ra80; 5000K, 1hod. Baterie LiFePO4</t>
  </si>
  <si>
    <t>Svítidlo E - Průmyslové výkonné LED svítidlo PC, nerez spony, 615,00 x 102,00 x 79,00mm; IP66; 24W; Flux 3225lm; Ra80; 4000K, účinnost 90,08%, třída oslnění D4, 5P svorkovnice, 2× vývodka M20</t>
  </si>
  <si>
    <t>Svítidlo G - LED Průmyslové svítidlo ve vyšším krytí IP66, 1175x102x80mm, 27,2 W 4173,0 Lm RA80, 4000K</t>
  </si>
  <si>
    <t xml:space="preserve">NZ1 - Nouzové čtvercové přisazené LED svítidlo 132x132x54mm, IIP41, 410lm 6000K RA70 AT 3H SE - Open Area 3,0 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</si>
</sst>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4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32" fillId="0" borderId="22" xfId="0" applyFont="1" applyBorder="1" applyAlignment="1">
      <alignment horizontal="left" vertical="center" wrapText="1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2" fillId="0" borderId="22" xfId="0" applyFont="1" applyFill="1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70" workbookViewId="0">
      <selection activeCell="AG95" sqref="AG95:AM9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12"/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pans="1:74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8" t="s">
        <v>13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19"/>
      <c r="AQ5" s="19"/>
      <c r="AR5" s="17"/>
      <c r="BE5" s="245" t="s">
        <v>14</v>
      </c>
      <c r="BS5" s="14" t="s">
        <v>6</v>
      </c>
    </row>
    <row r="6" spans="1:74" s="1" customFormat="1" ht="36.950000000000003" customHeight="1">
      <c r="B6" s="18"/>
      <c r="C6" s="19"/>
      <c r="D6" s="25" t="s">
        <v>15</v>
      </c>
      <c r="E6" s="19"/>
      <c r="F6" s="19"/>
      <c r="G6" s="19"/>
      <c r="H6" s="19"/>
      <c r="I6" s="19"/>
      <c r="J6" s="19"/>
      <c r="K6" s="250" t="s">
        <v>16</v>
      </c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P6" s="19"/>
      <c r="AQ6" s="19"/>
      <c r="AR6" s="17"/>
      <c r="BE6" s="246"/>
      <c r="BS6" s="14" t="s">
        <v>6</v>
      </c>
    </row>
    <row r="7" spans="1:74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4" t="s">
        <v>1</v>
      </c>
      <c r="AO7" s="19"/>
      <c r="AP7" s="19"/>
      <c r="AQ7" s="19"/>
      <c r="AR7" s="17"/>
      <c r="BE7" s="246"/>
      <c r="BS7" s="14" t="s">
        <v>6</v>
      </c>
    </row>
    <row r="8" spans="1:74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10" t="s">
        <v>706</v>
      </c>
      <c r="AO8" s="19"/>
      <c r="AP8" s="19"/>
      <c r="AQ8" s="19"/>
      <c r="AR8" s="17"/>
      <c r="BE8" s="246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6"/>
      <c r="BS9" s="14" t="s">
        <v>6</v>
      </c>
    </row>
    <row r="10" spans="1:74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4" t="s">
        <v>24</v>
      </c>
      <c r="AO10" s="19"/>
      <c r="AP10" s="19"/>
      <c r="AQ10" s="19"/>
      <c r="AR10" s="17"/>
      <c r="BE10" s="246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27</v>
      </c>
      <c r="AO11" s="19"/>
      <c r="AP11" s="19"/>
      <c r="AQ11" s="19"/>
      <c r="AR11" s="17"/>
      <c r="BE11" s="246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6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8" t="s">
        <v>29</v>
      </c>
      <c r="AO13" s="19"/>
      <c r="AP13" s="19"/>
      <c r="AQ13" s="19"/>
      <c r="AR13" s="17"/>
      <c r="BE13" s="246"/>
      <c r="BS13" s="14" t="s">
        <v>6</v>
      </c>
    </row>
    <row r="14" spans="1:74" ht="12.75">
      <c r="B14" s="18"/>
      <c r="C14" s="19"/>
      <c r="D14" s="19"/>
      <c r="E14" s="251" t="s">
        <v>29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6" t="s">
        <v>26</v>
      </c>
      <c r="AL14" s="19"/>
      <c r="AM14" s="19"/>
      <c r="AN14" s="28" t="s">
        <v>29</v>
      </c>
      <c r="AO14" s="19"/>
      <c r="AP14" s="19"/>
      <c r="AQ14" s="19"/>
      <c r="AR14" s="17"/>
      <c r="BE14" s="246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6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4" t="s">
        <v>31</v>
      </c>
      <c r="AO16" s="19"/>
      <c r="AP16" s="19"/>
      <c r="AQ16" s="19"/>
      <c r="AR16" s="17"/>
      <c r="BE16" s="246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33</v>
      </c>
      <c r="AO17" s="19"/>
      <c r="AP17" s="19"/>
      <c r="AQ17" s="19"/>
      <c r="AR17" s="17"/>
      <c r="BE17" s="246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6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46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46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6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6"/>
    </row>
    <row r="23" spans="1:71" s="1" customFormat="1" ht="47.25" customHeight="1">
      <c r="B23" s="18"/>
      <c r="C23" s="19"/>
      <c r="D23" s="19"/>
      <c r="E23" s="253" t="s">
        <v>37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19"/>
      <c r="AP23" s="19"/>
      <c r="AQ23" s="19"/>
      <c r="AR23" s="17"/>
      <c r="BE23" s="246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6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6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4">
        <f>ROUND(AG94,2)</f>
        <v>0</v>
      </c>
      <c r="AL26" s="255"/>
      <c r="AM26" s="255"/>
      <c r="AN26" s="255"/>
      <c r="AO26" s="255"/>
      <c r="AP26" s="33"/>
      <c r="AQ26" s="33"/>
      <c r="AR26" s="36"/>
      <c r="BE26" s="246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6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6" t="s">
        <v>39</v>
      </c>
      <c r="M28" s="256"/>
      <c r="N28" s="256"/>
      <c r="O28" s="256"/>
      <c r="P28" s="256"/>
      <c r="Q28" s="33"/>
      <c r="R28" s="33"/>
      <c r="S28" s="33"/>
      <c r="T28" s="33"/>
      <c r="U28" s="33"/>
      <c r="V28" s="33"/>
      <c r="W28" s="256" t="s">
        <v>40</v>
      </c>
      <c r="X28" s="256"/>
      <c r="Y28" s="256"/>
      <c r="Z28" s="256"/>
      <c r="AA28" s="256"/>
      <c r="AB28" s="256"/>
      <c r="AC28" s="256"/>
      <c r="AD28" s="256"/>
      <c r="AE28" s="256"/>
      <c r="AF28" s="33"/>
      <c r="AG28" s="33"/>
      <c r="AH28" s="33"/>
      <c r="AI28" s="33"/>
      <c r="AJ28" s="33"/>
      <c r="AK28" s="256" t="s">
        <v>41</v>
      </c>
      <c r="AL28" s="256"/>
      <c r="AM28" s="256"/>
      <c r="AN28" s="256"/>
      <c r="AO28" s="256"/>
      <c r="AP28" s="33"/>
      <c r="AQ28" s="33"/>
      <c r="AR28" s="36"/>
      <c r="BE28" s="246"/>
    </row>
    <row r="29" spans="1:71" s="3" customFormat="1" ht="14.45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40">
        <v>0.21</v>
      </c>
      <c r="M29" s="239"/>
      <c r="N29" s="239"/>
      <c r="O29" s="239"/>
      <c r="P29" s="239"/>
      <c r="Q29" s="38"/>
      <c r="R29" s="38"/>
      <c r="S29" s="38"/>
      <c r="T29" s="38"/>
      <c r="U29" s="38"/>
      <c r="V29" s="38"/>
      <c r="W29" s="238">
        <f>ROUND(AZ94, 2)</f>
        <v>0</v>
      </c>
      <c r="X29" s="239"/>
      <c r="Y29" s="239"/>
      <c r="Z29" s="239"/>
      <c r="AA29" s="239"/>
      <c r="AB29" s="239"/>
      <c r="AC29" s="239"/>
      <c r="AD29" s="239"/>
      <c r="AE29" s="239"/>
      <c r="AF29" s="38"/>
      <c r="AG29" s="38"/>
      <c r="AH29" s="38"/>
      <c r="AI29" s="38"/>
      <c r="AJ29" s="38"/>
      <c r="AK29" s="238">
        <f>ROUND(AV94, 2)</f>
        <v>0</v>
      </c>
      <c r="AL29" s="239"/>
      <c r="AM29" s="239"/>
      <c r="AN29" s="239"/>
      <c r="AO29" s="239"/>
      <c r="AP29" s="38"/>
      <c r="AQ29" s="38"/>
      <c r="AR29" s="39"/>
      <c r="BE29" s="247"/>
    </row>
    <row r="30" spans="1:71" s="3" customFormat="1" ht="14.45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40">
        <v>0.15</v>
      </c>
      <c r="M30" s="239"/>
      <c r="N30" s="239"/>
      <c r="O30" s="239"/>
      <c r="P30" s="239"/>
      <c r="Q30" s="38"/>
      <c r="R30" s="38"/>
      <c r="S30" s="38"/>
      <c r="T30" s="38"/>
      <c r="U30" s="38"/>
      <c r="V30" s="38"/>
      <c r="W30" s="238">
        <f>ROUND(BA94, 2)</f>
        <v>0</v>
      </c>
      <c r="X30" s="239"/>
      <c r="Y30" s="239"/>
      <c r="Z30" s="239"/>
      <c r="AA30" s="239"/>
      <c r="AB30" s="239"/>
      <c r="AC30" s="239"/>
      <c r="AD30" s="239"/>
      <c r="AE30" s="239"/>
      <c r="AF30" s="38"/>
      <c r="AG30" s="38"/>
      <c r="AH30" s="38"/>
      <c r="AI30" s="38"/>
      <c r="AJ30" s="38"/>
      <c r="AK30" s="238">
        <f>ROUND(AW94, 2)</f>
        <v>0</v>
      </c>
      <c r="AL30" s="239"/>
      <c r="AM30" s="239"/>
      <c r="AN30" s="239"/>
      <c r="AO30" s="239"/>
      <c r="AP30" s="38"/>
      <c r="AQ30" s="38"/>
      <c r="AR30" s="39"/>
      <c r="BE30" s="247"/>
    </row>
    <row r="31" spans="1:71" s="3" customFormat="1" ht="14.45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40">
        <v>0.21</v>
      </c>
      <c r="M31" s="239"/>
      <c r="N31" s="239"/>
      <c r="O31" s="239"/>
      <c r="P31" s="239"/>
      <c r="Q31" s="38"/>
      <c r="R31" s="38"/>
      <c r="S31" s="38"/>
      <c r="T31" s="38"/>
      <c r="U31" s="38"/>
      <c r="V31" s="38"/>
      <c r="W31" s="238">
        <f>ROUND(BB94, 2)</f>
        <v>0</v>
      </c>
      <c r="X31" s="239"/>
      <c r="Y31" s="239"/>
      <c r="Z31" s="239"/>
      <c r="AA31" s="239"/>
      <c r="AB31" s="239"/>
      <c r="AC31" s="239"/>
      <c r="AD31" s="239"/>
      <c r="AE31" s="239"/>
      <c r="AF31" s="38"/>
      <c r="AG31" s="38"/>
      <c r="AH31" s="38"/>
      <c r="AI31" s="38"/>
      <c r="AJ31" s="38"/>
      <c r="AK31" s="238">
        <v>0</v>
      </c>
      <c r="AL31" s="239"/>
      <c r="AM31" s="239"/>
      <c r="AN31" s="239"/>
      <c r="AO31" s="239"/>
      <c r="AP31" s="38"/>
      <c r="AQ31" s="38"/>
      <c r="AR31" s="39"/>
      <c r="BE31" s="247"/>
    </row>
    <row r="32" spans="1:71" s="3" customFormat="1" ht="14.45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40">
        <v>0.15</v>
      </c>
      <c r="M32" s="239"/>
      <c r="N32" s="239"/>
      <c r="O32" s="239"/>
      <c r="P32" s="239"/>
      <c r="Q32" s="38"/>
      <c r="R32" s="38"/>
      <c r="S32" s="38"/>
      <c r="T32" s="38"/>
      <c r="U32" s="38"/>
      <c r="V32" s="38"/>
      <c r="W32" s="238">
        <f>ROUND(BC94, 2)</f>
        <v>0</v>
      </c>
      <c r="X32" s="239"/>
      <c r="Y32" s="239"/>
      <c r="Z32" s="239"/>
      <c r="AA32" s="239"/>
      <c r="AB32" s="239"/>
      <c r="AC32" s="239"/>
      <c r="AD32" s="239"/>
      <c r="AE32" s="239"/>
      <c r="AF32" s="38"/>
      <c r="AG32" s="38"/>
      <c r="AH32" s="38"/>
      <c r="AI32" s="38"/>
      <c r="AJ32" s="38"/>
      <c r="AK32" s="238">
        <v>0</v>
      </c>
      <c r="AL32" s="239"/>
      <c r="AM32" s="239"/>
      <c r="AN32" s="239"/>
      <c r="AO32" s="239"/>
      <c r="AP32" s="38"/>
      <c r="AQ32" s="38"/>
      <c r="AR32" s="39"/>
      <c r="BE32" s="247"/>
    </row>
    <row r="33" spans="1:57" s="3" customFormat="1" ht="14.45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40">
        <v>0</v>
      </c>
      <c r="M33" s="239"/>
      <c r="N33" s="239"/>
      <c r="O33" s="239"/>
      <c r="P33" s="239"/>
      <c r="Q33" s="38"/>
      <c r="R33" s="38"/>
      <c r="S33" s="38"/>
      <c r="T33" s="38"/>
      <c r="U33" s="38"/>
      <c r="V33" s="38"/>
      <c r="W33" s="238">
        <f>ROUND(BD94, 2)</f>
        <v>0</v>
      </c>
      <c r="X33" s="239"/>
      <c r="Y33" s="239"/>
      <c r="Z33" s="239"/>
      <c r="AA33" s="239"/>
      <c r="AB33" s="239"/>
      <c r="AC33" s="239"/>
      <c r="AD33" s="239"/>
      <c r="AE33" s="239"/>
      <c r="AF33" s="38"/>
      <c r="AG33" s="38"/>
      <c r="AH33" s="38"/>
      <c r="AI33" s="38"/>
      <c r="AJ33" s="38"/>
      <c r="AK33" s="238">
        <v>0</v>
      </c>
      <c r="AL33" s="239"/>
      <c r="AM33" s="239"/>
      <c r="AN33" s="239"/>
      <c r="AO33" s="239"/>
      <c r="AP33" s="38"/>
      <c r="AQ33" s="38"/>
      <c r="AR33" s="39"/>
      <c r="BE33" s="247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6"/>
    </row>
    <row r="35" spans="1:57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41" t="s">
        <v>50</v>
      </c>
      <c r="Y35" s="242"/>
      <c r="Z35" s="242"/>
      <c r="AA35" s="242"/>
      <c r="AB35" s="242"/>
      <c r="AC35" s="42"/>
      <c r="AD35" s="42"/>
      <c r="AE35" s="42"/>
      <c r="AF35" s="42"/>
      <c r="AG35" s="42"/>
      <c r="AH35" s="42"/>
      <c r="AI35" s="42"/>
      <c r="AJ35" s="42"/>
      <c r="AK35" s="243">
        <f>SUM(AK26:AK33)</f>
        <v>0</v>
      </c>
      <c r="AL35" s="242"/>
      <c r="AM35" s="242"/>
      <c r="AN35" s="242"/>
      <c r="AO35" s="244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12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313/2023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15</v>
      </c>
      <c r="D85" s="60"/>
      <c r="E85" s="60"/>
      <c r="F85" s="60"/>
      <c r="G85" s="60"/>
      <c r="H85" s="60"/>
      <c r="I85" s="60"/>
      <c r="J85" s="60"/>
      <c r="K85" s="60"/>
      <c r="L85" s="227" t="str">
        <f>K6</f>
        <v>Rekonstrukce rozvodů silnoproudé elektrotechniky v objektu MŠ, Jugoslávská 2736, Teplice</v>
      </c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E85" s="228"/>
      <c r="AF85" s="228"/>
      <c r="AG85" s="228"/>
      <c r="AH85" s="228"/>
      <c r="AI85" s="228"/>
      <c r="AJ85" s="228"/>
      <c r="AK85" s="228"/>
      <c r="AL85" s="228"/>
      <c r="AM85" s="228"/>
      <c r="AN85" s="228"/>
      <c r="AO85" s="228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19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21</v>
      </c>
      <c r="AJ87" s="33"/>
      <c r="AK87" s="33"/>
      <c r="AL87" s="33"/>
      <c r="AM87" s="229" t="str">
        <f>IF(AN8= "","",AN8)</f>
        <v>01/2026</v>
      </c>
      <c r="AN87" s="229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22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Statutární město Teplice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30" t="str">
        <f>IF(E17="","",E17)</f>
        <v>Tomáš Behina</v>
      </c>
      <c r="AN89" s="231"/>
      <c r="AO89" s="231"/>
      <c r="AP89" s="231"/>
      <c r="AQ89" s="33"/>
      <c r="AR89" s="36"/>
      <c r="AS89" s="232" t="s">
        <v>58</v>
      </c>
      <c r="AT89" s="233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30" t="str">
        <f>IF(E20="","",E20)</f>
        <v xml:space="preserve"> </v>
      </c>
      <c r="AN90" s="231"/>
      <c r="AO90" s="231"/>
      <c r="AP90" s="231"/>
      <c r="AQ90" s="33"/>
      <c r="AR90" s="36"/>
      <c r="AS90" s="234"/>
      <c r="AT90" s="23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6"/>
      <c r="AT91" s="237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18" t="s">
        <v>59</v>
      </c>
      <c r="D92" s="219"/>
      <c r="E92" s="219"/>
      <c r="F92" s="219"/>
      <c r="G92" s="219"/>
      <c r="H92" s="70"/>
      <c r="I92" s="220" t="s">
        <v>60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1" t="s">
        <v>61</v>
      </c>
      <c r="AH92" s="219"/>
      <c r="AI92" s="219"/>
      <c r="AJ92" s="219"/>
      <c r="AK92" s="219"/>
      <c r="AL92" s="219"/>
      <c r="AM92" s="219"/>
      <c r="AN92" s="220" t="s">
        <v>62</v>
      </c>
      <c r="AO92" s="219"/>
      <c r="AP92" s="222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76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16">
        <f>ROUND(AG95,2)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 t="shared" ref="AZ94:BD95" si="0">ROUND(AZ95,2)</f>
        <v>0</v>
      </c>
      <c r="BA94" s="85">
        <f t="shared" si="0"/>
        <v>0</v>
      </c>
      <c r="BB94" s="85">
        <f t="shared" si="0"/>
        <v>0</v>
      </c>
      <c r="BC94" s="85">
        <f t="shared" si="0"/>
        <v>0</v>
      </c>
      <c r="BD94" s="87">
        <f t="shared" si="0"/>
        <v>0</v>
      </c>
      <c r="BS94" s="88" t="s">
        <v>77</v>
      </c>
      <c r="BT94" s="88" t="s">
        <v>78</v>
      </c>
      <c r="BU94" s="89" t="s">
        <v>79</v>
      </c>
      <c r="BV94" s="88" t="s">
        <v>80</v>
      </c>
      <c r="BW94" s="88" t="s">
        <v>5</v>
      </c>
      <c r="BX94" s="88" t="s">
        <v>81</v>
      </c>
      <c r="CL94" s="88" t="s">
        <v>1</v>
      </c>
    </row>
    <row r="95" spans="1:91" s="7" customFormat="1" ht="16.5" customHeight="1">
      <c r="B95" s="90"/>
      <c r="C95" s="91"/>
      <c r="D95" s="226" t="s">
        <v>82</v>
      </c>
      <c r="E95" s="226"/>
      <c r="F95" s="226"/>
      <c r="G95" s="226"/>
      <c r="H95" s="226"/>
      <c r="I95" s="92"/>
      <c r="J95" s="226" t="s">
        <v>707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5">
        <f>ROUND(AG96,2)</f>
        <v>0</v>
      </c>
      <c r="AH95" s="224"/>
      <c r="AI95" s="224"/>
      <c r="AJ95" s="224"/>
      <c r="AK95" s="224"/>
      <c r="AL95" s="224"/>
      <c r="AM95" s="224"/>
      <c r="AN95" s="223">
        <f>SUM(AG95,AT95)</f>
        <v>0</v>
      </c>
      <c r="AO95" s="224"/>
      <c r="AP95" s="224"/>
      <c r="AQ95" s="93" t="s">
        <v>83</v>
      </c>
      <c r="AR95" s="94"/>
      <c r="AS95" s="95">
        <f>ROUND(AS96,2)</f>
        <v>0</v>
      </c>
      <c r="AT95" s="96">
        <f>ROUND(SUM(AV95:AW95),2)</f>
        <v>0</v>
      </c>
      <c r="AU95" s="97">
        <f>ROUND(AU96,5)</f>
        <v>0</v>
      </c>
      <c r="AV95" s="96">
        <f>ROUND(AZ95*L29,2)</f>
        <v>0</v>
      </c>
      <c r="AW95" s="96">
        <f>ROUND(BA95*L30,2)</f>
        <v>0</v>
      </c>
      <c r="AX95" s="96">
        <f>ROUND(BB95*L29,2)</f>
        <v>0</v>
      </c>
      <c r="AY95" s="96">
        <f>ROUND(BC95*L30,2)</f>
        <v>0</v>
      </c>
      <c r="AZ95" s="96">
        <f t="shared" si="0"/>
        <v>0</v>
      </c>
      <c r="BA95" s="96">
        <f t="shared" si="0"/>
        <v>0</v>
      </c>
      <c r="BB95" s="96">
        <f t="shared" si="0"/>
        <v>0</v>
      </c>
      <c r="BC95" s="96">
        <f t="shared" si="0"/>
        <v>0</v>
      </c>
      <c r="BD95" s="98">
        <f t="shared" si="0"/>
        <v>0</v>
      </c>
      <c r="BS95" s="99" t="s">
        <v>77</v>
      </c>
      <c r="BT95" s="99" t="s">
        <v>84</v>
      </c>
      <c r="BU95" s="99" t="s">
        <v>79</v>
      </c>
      <c r="BV95" s="99" t="s">
        <v>80</v>
      </c>
      <c r="BW95" s="99" t="s">
        <v>85</v>
      </c>
      <c r="BX95" s="99" t="s">
        <v>5</v>
      </c>
      <c r="CL95" s="99" t="s">
        <v>1</v>
      </c>
      <c r="CM95" s="99" t="s">
        <v>86</v>
      </c>
    </row>
    <row r="96" spans="1:91" s="4" customFormat="1" ht="16.5" customHeight="1">
      <c r="A96" s="100" t="s">
        <v>87</v>
      </c>
      <c r="B96" s="55"/>
      <c r="C96" s="101"/>
      <c r="D96" s="101"/>
      <c r="E96" s="215" t="s">
        <v>88</v>
      </c>
      <c r="F96" s="215"/>
      <c r="G96" s="215"/>
      <c r="H96" s="215"/>
      <c r="I96" s="215"/>
      <c r="J96" s="101"/>
      <c r="K96" s="215" t="s">
        <v>89</v>
      </c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3">
        <f>'D1.4 - Silnoproud'!J32</f>
        <v>0</v>
      </c>
      <c r="AH96" s="214"/>
      <c r="AI96" s="214"/>
      <c r="AJ96" s="214"/>
      <c r="AK96" s="214"/>
      <c r="AL96" s="214"/>
      <c r="AM96" s="214"/>
      <c r="AN96" s="213">
        <f>SUM(AG96,AT96)</f>
        <v>0</v>
      </c>
      <c r="AO96" s="214"/>
      <c r="AP96" s="214"/>
      <c r="AQ96" s="102" t="s">
        <v>90</v>
      </c>
      <c r="AR96" s="57"/>
      <c r="AS96" s="103">
        <v>0</v>
      </c>
      <c r="AT96" s="104">
        <f>ROUND(SUM(AV96:AW96),2)</f>
        <v>0</v>
      </c>
      <c r="AU96" s="105">
        <f>'D1.4 - Silnoproud'!P125</f>
        <v>0</v>
      </c>
      <c r="AV96" s="104">
        <f>'D1.4 - Silnoproud'!J35</f>
        <v>0</v>
      </c>
      <c r="AW96" s="104">
        <f>'D1.4 - Silnoproud'!J36</f>
        <v>0</v>
      </c>
      <c r="AX96" s="104">
        <f>'D1.4 - Silnoproud'!J37</f>
        <v>0</v>
      </c>
      <c r="AY96" s="104">
        <f>'D1.4 - Silnoproud'!J38</f>
        <v>0</v>
      </c>
      <c r="AZ96" s="104">
        <f>'D1.4 - Silnoproud'!F35</f>
        <v>0</v>
      </c>
      <c r="BA96" s="104">
        <f>'D1.4 - Silnoproud'!F36</f>
        <v>0</v>
      </c>
      <c r="BB96" s="104">
        <f>'D1.4 - Silnoproud'!F37</f>
        <v>0</v>
      </c>
      <c r="BC96" s="104">
        <f>'D1.4 - Silnoproud'!F38</f>
        <v>0</v>
      </c>
      <c r="BD96" s="106">
        <f>'D1.4 - Silnoproud'!F39</f>
        <v>0</v>
      </c>
      <c r="BT96" s="107" t="s">
        <v>86</v>
      </c>
      <c r="BV96" s="107" t="s">
        <v>80</v>
      </c>
      <c r="BW96" s="107" t="s">
        <v>91</v>
      </c>
      <c r="BX96" s="107" t="s">
        <v>85</v>
      </c>
      <c r="CL96" s="107" t="s">
        <v>1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GU32MWl5u+px5ieF8iF/ao+PbleKndKxFGKK6XQSwDuFKIV5yMIxfEWW/l1gbWWhw4bUb7zFATyxZsi2sIVvig==" saltValue="dPNFugV3hXPyghqBSc6E8Q==" spinCount="100000" sheet="1" objects="1" scenarios="1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6" location="'D1.4 - Silnoproud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78"/>
  <sheetViews>
    <sheetView showGridLines="0" tabSelected="1" topLeftCell="A118" workbookViewId="0">
      <selection activeCell="I133" sqref="I1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4" t="s">
        <v>91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7"/>
      <c r="AT3" s="14" t="s">
        <v>86</v>
      </c>
    </row>
    <row r="4" spans="1:46" s="1" customFormat="1" ht="24.95" customHeight="1">
      <c r="B4" s="17"/>
      <c r="D4" s="110" t="s">
        <v>92</v>
      </c>
      <c r="L4" s="17"/>
      <c r="M4" s="111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2" t="s">
        <v>15</v>
      </c>
      <c r="L6" s="17"/>
    </row>
    <row r="7" spans="1:46" s="1" customFormat="1" ht="26.25" customHeight="1">
      <c r="B7" s="17"/>
      <c r="E7" s="260" t="str">
        <f>'Rekapitulace stavby'!K6</f>
        <v>Rekonstrukce rozvodů silnoproudé elektrotechniky v objektu MŠ, Jugoslávská 2736, Teplice</v>
      </c>
      <c r="F7" s="261"/>
      <c r="G7" s="261"/>
      <c r="H7" s="261"/>
      <c r="L7" s="17"/>
    </row>
    <row r="8" spans="1:46" s="1" customFormat="1" ht="12" customHeight="1">
      <c r="B8" s="17"/>
      <c r="D8" s="112" t="s">
        <v>93</v>
      </c>
      <c r="L8" s="17"/>
    </row>
    <row r="9" spans="1:46" s="2" customFormat="1" ht="16.5" customHeight="1">
      <c r="A9" s="31"/>
      <c r="B9" s="36"/>
      <c r="C9" s="31"/>
      <c r="D9" s="31"/>
      <c r="E9" s="260" t="s">
        <v>708</v>
      </c>
      <c r="F9" s="262"/>
      <c r="G9" s="262"/>
      <c r="H9" s="262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2" t="s">
        <v>94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63" t="s">
        <v>95</v>
      </c>
      <c r="F11" s="262"/>
      <c r="G11" s="262"/>
      <c r="H11" s="262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2" t="s">
        <v>17</v>
      </c>
      <c r="E13" s="31"/>
      <c r="F13" s="107" t="s">
        <v>1</v>
      </c>
      <c r="G13" s="31"/>
      <c r="H13" s="31"/>
      <c r="I13" s="112" t="s">
        <v>18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2" t="s">
        <v>19</v>
      </c>
      <c r="E14" s="31"/>
      <c r="F14" s="107" t="s">
        <v>20</v>
      </c>
      <c r="G14" s="31"/>
      <c r="H14" s="31"/>
      <c r="I14" s="112" t="s">
        <v>21</v>
      </c>
      <c r="J14" s="113" t="str">
        <f>'Rekapitulace stavby'!AN8</f>
        <v>01/2026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2" t="s">
        <v>22</v>
      </c>
      <c r="E16" s="31"/>
      <c r="F16" s="31"/>
      <c r="G16" s="31"/>
      <c r="H16" s="31"/>
      <c r="I16" s="112" t="s">
        <v>23</v>
      </c>
      <c r="J16" s="107" t="s">
        <v>24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25</v>
      </c>
      <c r="F17" s="31"/>
      <c r="G17" s="31"/>
      <c r="H17" s="31"/>
      <c r="I17" s="112" t="s">
        <v>26</v>
      </c>
      <c r="J17" s="107" t="s">
        <v>27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2" t="s">
        <v>28</v>
      </c>
      <c r="E19" s="31"/>
      <c r="F19" s="31"/>
      <c r="G19" s="31"/>
      <c r="H19" s="31"/>
      <c r="I19" s="112" t="s">
        <v>23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64" t="str">
        <f>'Rekapitulace stavby'!E14</f>
        <v>Vyplň údaj</v>
      </c>
      <c r="F20" s="265"/>
      <c r="G20" s="265"/>
      <c r="H20" s="265"/>
      <c r="I20" s="112" t="s">
        <v>26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2" t="s">
        <v>30</v>
      </c>
      <c r="E22" s="31"/>
      <c r="F22" s="31"/>
      <c r="G22" s="31"/>
      <c r="H22" s="31"/>
      <c r="I22" s="112" t="s">
        <v>23</v>
      </c>
      <c r="J22" s="107" t="s">
        <v>31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">
        <v>32</v>
      </c>
      <c r="F23" s="31"/>
      <c r="G23" s="31"/>
      <c r="H23" s="31"/>
      <c r="I23" s="112" t="s">
        <v>26</v>
      </c>
      <c r="J23" s="107" t="s">
        <v>33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2" t="s">
        <v>35</v>
      </c>
      <c r="E25" s="31"/>
      <c r="F25" s="31"/>
      <c r="G25" s="31"/>
      <c r="H25" s="31"/>
      <c r="I25" s="112" t="s">
        <v>23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2" t="s">
        <v>26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2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71.25" customHeight="1">
      <c r="A29" s="114"/>
      <c r="B29" s="115"/>
      <c r="C29" s="114"/>
      <c r="D29" s="114"/>
      <c r="E29" s="266" t="s">
        <v>37</v>
      </c>
      <c r="F29" s="266"/>
      <c r="G29" s="266"/>
      <c r="H29" s="266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7"/>
      <c r="E31" s="117"/>
      <c r="F31" s="117"/>
      <c r="G31" s="117"/>
      <c r="H31" s="117"/>
      <c r="I31" s="117"/>
      <c r="J31" s="117"/>
      <c r="K31" s="117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38</v>
      </c>
      <c r="E32" s="31"/>
      <c r="F32" s="31"/>
      <c r="G32" s="31"/>
      <c r="H32" s="31"/>
      <c r="I32" s="31"/>
      <c r="J32" s="119">
        <f>ROUND(J125,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7"/>
      <c r="E33" s="117"/>
      <c r="F33" s="117"/>
      <c r="G33" s="117"/>
      <c r="H33" s="117"/>
      <c r="I33" s="117"/>
      <c r="J33" s="117"/>
      <c r="K33" s="117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40</v>
      </c>
      <c r="G34" s="31"/>
      <c r="H34" s="31"/>
      <c r="I34" s="120" t="s">
        <v>39</v>
      </c>
      <c r="J34" s="120" t="s">
        <v>41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42</v>
      </c>
      <c r="E35" s="112" t="s">
        <v>43</v>
      </c>
      <c r="F35" s="122">
        <f>ROUND((SUM(BE125:BE277)),  2)</f>
        <v>0</v>
      </c>
      <c r="G35" s="31"/>
      <c r="H35" s="31"/>
      <c r="I35" s="123">
        <v>0.21</v>
      </c>
      <c r="J35" s="122">
        <f>ROUND(((SUM(BE125:BE277))*I35),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2" t="s">
        <v>44</v>
      </c>
      <c r="F36" s="122">
        <f>ROUND((SUM(BF125:BF277)),  2)</f>
        <v>0</v>
      </c>
      <c r="G36" s="31"/>
      <c r="H36" s="31"/>
      <c r="I36" s="123">
        <v>0.15</v>
      </c>
      <c r="J36" s="122">
        <f>ROUND(((SUM(BF125:BF277))*I36),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2" t="s">
        <v>45</v>
      </c>
      <c r="F37" s="122">
        <f>ROUND((SUM(BG125:BG277)),  2)</f>
        <v>0</v>
      </c>
      <c r="G37" s="31"/>
      <c r="H37" s="31"/>
      <c r="I37" s="123">
        <v>0.21</v>
      </c>
      <c r="J37" s="122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2" t="s">
        <v>46</v>
      </c>
      <c r="F38" s="122">
        <f>ROUND((SUM(BH125:BH277)),  2)</f>
        <v>0</v>
      </c>
      <c r="G38" s="31"/>
      <c r="H38" s="31"/>
      <c r="I38" s="123">
        <v>0.15</v>
      </c>
      <c r="J38" s="122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2" t="s">
        <v>47</v>
      </c>
      <c r="F39" s="122">
        <f>ROUND((SUM(BI125:BI277)),  2)</f>
        <v>0</v>
      </c>
      <c r="G39" s="31"/>
      <c r="H39" s="31"/>
      <c r="I39" s="123">
        <v>0</v>
      </c>
      <c r="J39" s="122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4"/>
      <c r="D41" s="125" t="s">
        <v>48</v>
      </c>
      <c r="E41" s="126"/>
      <c r="F41" s="126"/>
      <c r="G41" s="127" t="s">
        <v>49</v>
      </c>
      <c r="H41" s="128" t="s">
        <v>50</v>
      </c>
      <c r="I41" s="126"/>
      <c r="J41" s="129">
        <f>SUM(J32:J39)</f>
        <v>0</v>
      </c>
      <c r="K41" s="130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1" t="s">
        <v>51</v>
      </c>
      <c r="E50" s="132"/>
      <c r="F50" s="132"/>
      <c r="G50" s="131" t="s">
        <v>52</v>
      </c>
      <c r="H50" s="132"/>
      <c r="I50" s="132"/>
      <c r="J50" s="132"/>
      <c r="K50" s="132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3" t="s">
        <v>53</v>
      </c>
      <c r="E61" s="134"/>
      <c r="F61" s="135" t="s">
        <v>54</v>
      </c>
      <c r="G61" s="133" t="s">
        <v>53</v>
      </c>
      <c r="H61" s="134"/>
      <c r="I61" s="134"/>
      <c r="J61" s="136" t="s">
        <v>54</v>
      </c>
      <c r="K61" s="134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1" t="s">
        <v>55</v>
      </c>
      <c r="E65" s="137"/>
      <c r="F65" s="137"/>
      <c r="G65" s="131" t="s">
        <v>56</v>
      </c>
      <c r="H65" s="137"/>
      <c r="I65" s="137"/>
      <c r="J65" s="137"/>
      <c r="K65" s="137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3" t="s">
        <v>53</v>
      </c>
      <c r="E76" s="134"/>
      <c r="F76" s="135" t="s">
        <v>54</v>
      </c>
      <c r="G76" s="133" t="s">
        <v>53</v>
      </c>
      <c r="H76" s="134"/>
      <c r="I76" s="134"/>
      <c r="J76" s="136" t="s">
        <v>54</v>
      </c>
      <c r="K76" s="134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96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6.25" customHeight="1">
      <c r="A85" s="31"/>
      <c r="B85" s="32"/>
      <c r="C85" s="33"/>
      <c r="D85" s="33"/>
      <c r="E85" s="258" t="str">
        <f>E7</f>
        <v>Rekonstrukce rozvodů silnoproudé elektrotechniky v objektu MŠ, Jugoslávská 2736, Teplice</v>
      </c>
      <c r="F85" s="259"/>
      <c r="G85" s="259"/>
      <c r="H85" s="259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93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58" t="s">
        <v>708</v>
      </c>
      <c r="F87" s="257"/>
      <c r="G87" s="257"/>
      <c r="H87" s="25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94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27" t="str">
        <f>E11</f>
        <v>D1.4 - Silnoproud</v>
      </c>
      <c r="F89" s="257"/>
      <c r="G89" s="257"/>
      <c r="H89" s="257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19</v>
      </c>
      <c r="D91" s="33"/>
      <c r="E91" s="33"/>
      <c r="F91" s="24" t="str">
        <f>F14</f>
        <v xml:space="preserve"> </v>
      </c>
      <c r="G91" s="33"/>
      <c r="H91" s="33"/>
      <c r="I91" s="26" t="s">
        <v>21</v>
      </c>
      <c r="J91" s="63" t="str">
        <f>IF(J14="","",J14)</f>
        <v>01/2026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22</v>
      </c>
      <c r="D93" s="33"/>
      <c r="E93" s="33"/>
      <c r="F93" s="24" t="str">
        <f>E17</f>
        <v>Statutární město Teplice</v>
      </c>
      <c r="G93" s="33"/>
      <c r="H93" s="33"/>
      <c r="I93" s="26" t="s">
        <v>30</v>
      </c>
      <c r="J93" s="29" t="str">
        <f>E23</f>
        <v>Tomáš Behina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26" t="s">
        <v>35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2" t="s">
        <v>97</v>
      </c>
      <c r="D96" s="143"/>
      <c r="E96" s="143"/>
      <c r="F96" s="143"/>
      <c r="G96" s="143"/>
      <c r="H96" s="143"/>
      <c r="I96" s="143"/>
      <c r="J96" s="144" t="s">
        <v>98</v>
      </c>
      <c r="K96" s="14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5" t="s">
        <v>99</v>
      </c>
      <c r="D98" s="33"/>
      <c r="E98" s="33"/>
      <c r="F98" s="33"/>
      <c r="G98" s="33"/>
      <c r="H98" s="33"/>
      <c r="I98" s="33"/>
      <c r="J98" s="81">
        <f>J125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100</v>
      </c>
    </row>
    <row r="99" spans="1:47" s="9" customFormat="1" ht="24.95" customHeight="1">
      <c r="B99" s="146"/>
      <c r="C99" s="147"/>
      <c r="D99" s="148" t="s">
        <v>101</v>
      </c>
      <c r="E99" s="149"/>
      <c r="F99" s="149"/>
      <c r="G99" s="149"/>
      <c r="H99" s="149"/>
      <c r="I99" s="149"/>
      <c r="J99" s="150">
        <f>J126</f>
        <v>0</v>
      </c>
      <c r="K99" s="147"/>
      <c r="L99" s="151"/>
    </row>
    <row r="100" spans="1:47" s="10" customFormat="1" ht="19.899999999999999" customHeight="1">
      <c r="B100" s="152"/>
      <c r="C100" s="101"/>
      <c r="D100" s="153" t="s">
        <v>102</v>
      </c>
      <c r="E100" s="154"/>
      <c r="F100" s="154"/>
      <c r="G100" s="154"/>
      <c r="H100" s="154"/>
      <c r="I100" s="154"/>
      <c r="J100" s="155">
        <f>J215</f>
        <v>0</v>
      </c>
      <c r="K100" s="101"/>
      <c r="L100" s="156"/>
    </row>
    <row r="101" spans="1:47" s="10" customFormat="1" ht="19.899999999999999" customHeight="1">
      <c r="B101" s="152"/>
      <c r="C101" s="101"/>
      <c r="D101" s="153" t="s">
        <v>103</v>
      </c>
      <c r="E101" s="154"/>
      <c r="F101" s="154"/>
      <c r="G101" s="154"/>
      <c r="H101" s="154"/>
      <c r="I101" s="154"/>
      <c r="J101" s="155">
        <f>J242</f>
        <v>0</v>
      </c>
      <c r="K101" s="101"/>
      <c r="L101" s="156"/>
    </row>
    <row r="102" spans="1:47" s="9" customFormat="1" ht="24.95" customHeight="1">
      <c r="B102" s="146"/>
      <c r="C102" s="147"/>
      <c r="D102" s="148" t="s">
        <v>104</v>
      </c>
      <c r="E102" s="149"/>
      <c r="F102" s="149"/>
      <c r="G102" s="149"/>
      <c r="H102" s="149"/>
      <c r="I102" s="149"/>
      <c r="J102" s="150">
        <f>J258</f>
        <v>0</v>
      </c>
      <c r="K102" s="147"/>
      <c r="L102" s="151"/>
    </row>
    <row r="103" spans="1:47" s="9" customFormat="1" ht="24.95" customHeight="1">
      <c r="B103" s="146"/>
      <c r="C103" s="147"/>
      <c r="D103" s="148" t="s">
        <v>105</v>
      </c>
      <c r="E103" s="149"/>
      <c r="F103" s="149"/>
      <c r="G103" s="149"/>
      <c r="H103" s="149"/>
      <c r="I103" s="149"/>
      <c r="J103" s="150">
        <f>J269</f>
        <v>0</v>
      </c>
      <c r="K103" s="147"/>
      <c r="L103" s="151"/>
    </row>
    <row r="104" spans="1:47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47" s="2" customFormat="1" ht="6.95" customHeight="1">
      <c r="A109" s="31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4.95" customHeight="1">
      <c r="A110" s="31"/>
      <c r="B110" s="32"/>
      <c r="C110" s="20" t="s">
        <v>106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15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26.25" customHeight="1">
      <c r="A113" s="31"/>
      <c r="B113" s="32"/>
      <c r="C113" s="33"/>
      <c r="D113" s="33"/>
      <c r="E113" s="258" t="str">
        <f>E7</f>
        <v>Rekonstrukce rozvodů silnoproudé elektrotechniky v objektu MŠ, Jugoslávská 2736, Teplice</v>
      </c>
      <c r="F113" s="259"/>
      <c r="G113" s="259"/>
      <c r="H113" s="259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1" customFormat="1" ht="12" customHeight="1">
      <c r="B114" s="18"/>
      <c r="C114" s="26" t="s">
        <v>93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pans="1:65" s="2" customFormat="1" ht="16.5" customHeight="1">
      <c r="A115" s="31"/>
      <c r="B115" s="32"/>
      <c r="C115" s="33"/>
      <c r="D115" s="33"/>
      <c r="E115" s="258" t="s">
        <v>708</v>
      </c>
      <c r="F115" s="257"/>
      <c r="G115" s="257"/>
      <c r="H115" s="257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94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6.5" customHeight="1">
      <c r="A117" s="31"/>
      <c r="B117" s="32"/>
      <c r="C117" s="33"/>
      <c r="D117" s="33"/>
      <c r="E117" s="227" t="str">
        <f>E11</f>
        <v>D1.4 - Silnoproud</v>
      </c>
      <c r="F117" s="257"/>
      <c r="G117" s="257"/>
      <c r="H117" s="257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19</v>
      </c>
      <c r="D119" s="33"/>
      <c r="E119" s="33"/>
      <c r="F119" s="24" t="str">
        <f>F14</f>
        <v xml:space="preserve"> </v>
      </c>
      <c r="G119" s="33"/>
      <c r="H119" s="33"/>
      <c r="I119" s="26" t="s">
        <v>21</v>
      </c>
      <c r="J119" s="63" t="str">
        <f>IF(J14="","",J14)</f>
        <v>01/2026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22</v>
      </c>
      <c r="D121" s="33"/>
      <c r="E121" s="33"/>
      <c r="F121" s="24" t="str">
        <f>E17</f>
        <v>Statutární město Teplice</v>
      </c>
      <c r="G121" s="33"/>
      <c r="H121" s="33"/>
      <c r="I121" s="26" t="s">
        <v>30</v>
      </c>
      <c r="J121" s="29" t="str">
        <f>E23</f>
        <v>Tomáš Behina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28</v>
      </c>
      <c r="D122" s="33"/>
      <c r="E122" s="33"/>
      <c r="F122" s="24" t="str">
        <f>IF(E20="","",E20)</f>
        <v>Vyplň údaj</v>
      </c>
      <c r="G122" s="33"/>
      <c r="H122" s="33"/>
      <c r="I122" s="26" t="s">
        <v>35</v>
      </c>
      <c r="J122" s="29" t="str">
        <f>E26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1" customFormat="1" ht="29.25" customHeight="1">
      <c r="A124" s="157"/>
      <c r="B124" s="158"/>
      <c r="C124" s="159" t="s">
        <v>107</v>
      </c>
      <c r="D124" s="160" t="s">
        <v>63</v>
      </c>
      <c r="E124" s="160" t="s">
        <v>59</v>
      </c>
      <c r="F124" s="160" t="s">
        <v>60</v>
      </c>
      <c r="G124" s="160" t="s">
        <v>108</v>
      </c>
      <c r="H124" s="160" t="s">
        <v>109</v>
      </c>
      <c r="I124" s="160" t="s">
        <v>110</v>
      </c>
      <c r="J124" s="160" t="s">
        <v>98</v>
      </c>
      <c r="K124" s="161" t="s">
        <v>111</v>
      </c>
      <c r="L124" s="162"/>
      <c r="M124" s="72" t="s">
        <v>1</v>
      </c>
      <c r="N124" s="73" t="s">
        <v>42</v>
      </c>
      <c r="O124" s="73" t="s">
        <v>112</v>
      </c>
      <c r="P124" s="73" t="s">
        <v>113</v>
      </c>
      <c r="Q124" s="73" t="s">
        <v>114</v>
      </c>
      <c r="R124" s="73" t="s">
        <v>115</v>
      </c>
      <c r="S124" s="73" t="s">
        <v>116</v>
      </c>
      <c r="T124" s="74" t="s">
        <v>117</v>
      </c>
      <c r="U124" s="157"/>
      <c r="V124" s="157"/>
      <c r="W124" s="157"/>
      <c r="X124" s="157"/>
      <c r="Y124" s="157"/>
      <c r="Z124" s="157"/>
      <c r="AA124" s="157"/>
      <c r="AB124" s="157"/>
      <c r="AC124" s="157"/>
      <c r="AD124" s="157"/>
      <c r="AE124" s="157"/>
    </row>
    <row r="125" spans="1:65" s="2" customFormat="1" ht="22.9" customHeight="1">
      <c r="A125" s="31"/>
      <c r="B125" s="32"/>
      <c r="C125" s="79" t="s">
        <v>118</v>
      </c>
      <c r="D125" s="33"/>
      <c r="E125" s="33"/>
      <c r="F125" s="33"/>
      <c r="G125" s="33"/>
      <c r="H125" s="33"/>
      <c r="I125" s="33"/>
      <c r="J125" s="163">
        <f>BK125</f>
        <v>0</v>
      </c>
      <c r="K125" s="33"/>
      <c r="L125" s="36"/>
      <c r="M125" s="75"/>
      <c r="N125" s="164"/>
      <c r="O125" s="76"/>
      <c r="P125" s="165">
        <f>P126+P258+P269</f>
        <v>0</v>
      </c>
      <c r="Q125" s="76"/>
      <c r="R125" s="165">
        <f>R126+R258+R269</f>
        <v>0.64839999999999987</v>
      </c>
      <c r="S125" s="76"/>
      <c r="T125" s="166">
        <f>T126+T258+T269</f>
        <v>7.3807000000000009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77</v>
      </c>
      <c r="AU125" s="14" t="s">
        <v>100</v>
      </c>
      <c r="BK125" s="167">
        <f>BK126+BK258+BK269</f>
        <v>0</v>
      </c>
    </row>
    <row r="126" spans="1:65" s="12" customFormat="1" ht="25.9" customHeight="1">
      <c r="B126" s="168"/>
      <c r="C126" s="169"/>
      <c r="D126" s="170" t="s">
        <v>77</v>
      </c>
      <c r="E126" s="171" t="s">
        <v>119</v>
      </c>
      <c r="F126" s="171" t="s">
        <v>120</v>
      </c>
      <c r="G126" s="169"/>
      <c r="H126" s="169"/>
      <c r="I126" s="172"/>
      <c r="J126" s="173">
        <f>BK126</f>
        <v>0</v>
      </c>
      <c r="K126" s="169"/>
      <c r="L126" s="174"/>
      <c r="M126" s="175"/>
      <c r="N126" s="176"/>
      <c r="O126" s="176"/>
      <c r="P126" s="177">
        <f>P127+SUM(P128:P215)+P242</f>
        <v>0</v>
      </c>
      <c r="Q126" s="176"/>
      <c r="R126" s="177">
        <f>R127+SUM(R128:R215)+R242</f>
        <v>0.41189999999999988</v>
      </c>
      <c r="S126" s="176"/>
      <c r="T126" s="178">
        <f>T127+SUM(T128:T215)+T242</f>
        <v>9.0000000000000011E-3</v>
      </c>
      <c r="AR126" s="179" t="s">
        <v>86</v>
      </c>
      <c r="AT126" s="180" t="s">
        <v>77</v>
      </c>
      <c r="AU126" s="180" t="s">
        <v>78</v>
      </c>
      <c r="AY126" s="179" t="s">
        <v>121</v>
      </c>
      <c r="BK126" s="181">
        <f>BK127+SUM(BK128:BK215)+BK242</f>
        <v>0</v>
      </c>
    </row>
    <row r="127" spans="1:65" s="2" customFormat="1" ht="33" customHeight="1">
      <c r="A127" s="31"/>
      <c r="B127" s="32"/>
      <c r="C127" s="182" t="s">
        <v>84</v>
      </c>
      <c r="D127" s="182" t="s">
        <v>122</v>
      </c>
      <c r="E127" s="183" t="s">
        <v>123</v>
      </c>
      <c r="F127" s="184" t="s">
        <v>124</v>
      </c>
      <c r="G127" s="185" t="s">
        <v>125</v>
      </c>
      <c r="H127" s="186">
        <v>56</v>
      </c>
      <c r="I127" s="187"/>
      <c r="J127" s="186">
        <f t="shared" ref="J127:J158" si="0">ROUND(I127*H127,2)</f>
        <v>0</v>
      </c>
      <c r="K127" s="184" t="s">
        <v>126</v>
      </c>
      <c r="L127" s="36"/>
      <c r="M127" s="188" t="s">
        <v>1</v>
      </c>
      <c r="N127" s="189" t="s">
        <v>43</v>
      </c>
      <c r="O127" s="68"/>
      <c r="P127" s="190">
        <f t="shared" ref="P127:P158" si="1">O127*H127</f>
        <v>0</v>
      </c>
      <c r="Q127" s="190">
        <v>0</v>
      </c>
      <c r="R127" s="190">
        <f t="shared" ref="R127:R158" si="2">Q127*H127</f>
        <v>0</v>
      </c>
      <c r="S127" s="190">
        <v>0</v>
      </c>
      <c r="T127" s="191">
        <f t="shared" ref="T127:T158" si="3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2" t="s">
        <v>127</v>
      </c>
      <c r="AT127" s="192" t="s">
        <v>122</v>
      </c>
      <c r="AU127" s="192" t="s">
        <v>84</v>
      </c>
      <c r="AY127" s="14" t="s">
        <v>121</v>
      </c>
      <c r="BE127" s="193">
        <f t="shared" ref="BE127:BE158" si="4">IF(N127="základní",J127,0)</f>
        <v>0</v>
      </c>
      <c r="BF127" s="193">
        <f t="shared" ref="BF127:BF158" si="5">IF(N127="snížená",J127,0)</f>
        <v>0</v>
      </c>
      <c r="BG127" s="193">
        <f t="shared" ref="BG127:BG158" si="6">IF(N127="zákl. přenesená",J127,0)</f>
        <v>0</v>
      </c>
      <c r="BH127" s="193">
        <f t="shared" ref="BH127:BH158" si="7">IF(N127="sníž. přenesená",J127,0)</f>
        <v>0</v>
      </c>
      <c r="BI127" s="193">
        <f t="shared" ref="BI127:BI158" si="8">IF(N127="nulová",J127,0)</f>
        <v>0</v>
      </c>
      <c r="BJ127" s="14" t="s">
        <v>84</v>
      </c>
      <c r="BK127" s="193">
        <f t="shared" ref="BK127:BK158" si="9">ROUND(I127*H127,2)</f>
        <v>0</v>
      </c>
      <c r="BL127" s="14" t="s">
        <v>127</v>
      </c>
      <c r="BM127" s="192" t="s">
        <v>128</v>
      </c>
    </row>
    <row r="128" spans="1:65" s="2" customFormat="1" ht="37.9" customHeight="1">
      <c r="A128" s="31"/>
      <c r="B128" s="32"/>
      <c r="C128" s="182" t="s">
        <v>86</v>
      </c>
      <c r="D128" s="182" t="s">
        <v>122</v>
      </c>
      <c r="E128" s="183" t="s">
        <v>129</v>
      </c>
      <c r="F128" s="184" t="s">
        <v>130</v>
      </c>
      <c r="G128" s="185" t="s">
        <v>125</v>
      </c>
      <c r="H128" s="186">
        <v>25</v>
      </c>
      <c r="I128" s="187"/>
      <c r="J128" s="186">
        <f t="shared" si="0"/>
        <v>0</v>
      </c>
      <c r="K128" s="184" t="s">
        <v>126</v>
      </c>
      <c r="L128" s="36"/>
      <c r="M128" s="188" t="s">
        <v>1</v>
      </c>
      <c r="N128" s="189" t="s">
        <v>43</v>
      </c>
      <c r="O128" s="68"/>
      <c r="P128" s="190">
        <f t="shared" si="1"/>
        <v>0</v>
      </c>
      <c r="Q128" s="190">
        <v>0</v>
      </c>
      <c r="R128" s="190">
        <f t="shared" si="2"/>
        <v>0</v>
      </c>
      <c r="S128" s="190">
        <v>0</v>
      </c>
      <c r="T128" s="191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2" t="s">
        <v>127</v>
      </c>
      <c r="AT128" s="192" t="s">
        <v>122</v>
      </c>
      <c r="AU128" s="192" t="s">
        <v>84</v>
      </c>
      <c r="AY128" s="14" t="s">
        <v>121</v>
      </c>
      <c r="BE128" s="193">
        <f t="shared" si="4"/>
        <v>0</v>
      </c>
      <c r="BF128" s="193">
        <f t="shared" si="5"/>
        <v>0</v>
      </c>
      <c r="BG128" s="193">
        <f t="shared" si="6"/>
        <v>0</v>
      </c>
      <c r="BH128" s="193">
        <f t="shared" si="7"/>
        <v>0</v>
      </c>
      <c r="BI128" s="193">
        <f t="shared" si="8"/>
        <v>0</v>
      </c>
      <c r="BJ128" s="14" t="s">
        <v>84</v>
      </c>
      <c r="BK128" s="193">
        <f t="shared" si="9"/>
        <v>0</v>
      </c>
      <c r="BL128" s="14" t="s">
        <v>127</v>
      </c>
      <c r="BM128" s="192" t="s">
        <v>131</v>
      </c>
    </row>
    <row r="129" spans="1:65" s="2" customFormat="1" ht="60">
      <c r="A129" s="31"/>
      <c r="B129" s="32"/>
      <c r="C129" s="194" t="s">
        <v>132</v>
      </c>
      <c r="D129" s="194" t="s">
        <v>133</v>
      </c>
      <c r="E129" s="195" t="s">
        <v>134</v>
      </c>
      <c r="F129" s="211" t="s">
        <v>709</v>
      </c>
      <c r="G129" s="197" t="s">
        <v>135</v>
      </c>
      <c r="H129" s="198">
        <v>6</v>
      </c>
      <c r="I129" s="199"/>
      <c r="J129" s="198">
        <f t="shared" si="0"/>
        <v>0</v>
      </c>
      <c r="K129" s="196" t="s">
        <v>1</v>
      </c>
      <c r="L129" s="200"/>
      <c r="M129" s="201" t="s">
        <v>1</v>
      </c>
      <c r="N129" s="202" t="s">
        <v>43</v>
      </c>
      <c r="O129" s="68"/>
      <c r="P129" s="190">
        <f t="shared" si="1"/>
        <v>0</v>
      </c>
      <c r="Q129" s="190">
        <v>0</v>
      </c>
      <c r="R129" s="190">
        <f t="shared" si="2"/>
        <v>0</v>
      </c>
      <c r="S129" s="190">
        <v>0</v>
      </c>
      <c r="T129" s="191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2" t="s">
        <v>136</v>
      </c>
      <c r="AT129" s="192" t="s">
        <v>133</v>
      </c>
      <c r="AU129" s="192" t="s">
        <v>84</v>
      </c>
      <c r="AY129" s="14" t="s">
        <v>121</v>
      </c>
      <c r="BE129" s="193">
        <f t="shared" si="4"/>
        <v>0</v>
      </c>
      <c r="BF129" s="193">
        <f t="shared" si="5"/>
        <v>0</v>
      </c>
      <c r="BG129" s="193">
        <f t="shared" si="6"/>
        <v>0</v>
      </c>
      <c r="BH129" s="193">
        <f t="shared" si="7"/>
        <v>0</v>
      </c>
      <c r="BI129" s="193">
        <f t="shared" si="8"/>
        <v>0</v>
      </c>
      <c r="BJ129" s="14" t="s">
        <v>84</v>
      </c>
      <c r="BK129" s="193">
        <f t="shared" si="9"/>
        <v>0</v>
      </c>
      <c r="BL129" s="14" t="s">
        <v>136</v>
      </c>
      <c r="BM129" s="192" t="s">
        <v>137</v>
      </c>
    </row>
    <row r="130" spans="1:65" s="2" customFormat="1" ht="48">
      <c r="A130" s="31"/>
      <c r="B130" s="32"/>
      <c r="C130" s="194" t="s">
        <v>138</v>
      </c>
      <c r="D130" s="194" t="s">
        <v>133</v>
      </c>
      <c r="E130" s="195" t="s">
        <v>139</v>
      </c>
      <c r="F130" s="211" t="s">
        <v>710</v>
      </c>
      <c r="G130" s="197" t="s">
        <v>135</v>
      </c>
      <c r="H130" s="198">
        <v>17</v>
      </c>
      <c r="I130" s="199"/>
      <c r="J130" s="198">
        <f t="shared" si="0"/>
        <v>0</v>
      </c>
      <c r="K130" s="196" t="s">
        <v>1</v>
      </c>
      <c r="L130" s="200"/>
      <c r="M130" s="201" t="s">
        <v>1</v>
      </c>
      <c r="N130" s="202" t="s">
        <v>43</v>
      </c>
      <c r="O130" s="68"/>
      <c r="P130" s="190">
        <f t="shared" si="1"/>
        <v>0</v>
      </c>
      <c r="Q130" s="190">
        <v>0</v>
      </c>
      <c r="R130" s="190">
        <f t="shared" si="2"/>
        <v>0</v>
      </c>
      <c r="S130" s="190">
        <v>0</v>
      </c>
      <c r="T130" s="191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2" t="s">
        <v>136</v>
      </c>
      <c r="AT130" s="192" t="s">
        <v>133</v>
      </c>
      <c r="AU130" s="192" t="s">
        <v>84</v>
      </c>
      <c r="AY130" s="14" t="s">
        <v>121</v>
      </c>
      <c r="BE130" s="193">
        <f t="shared" si="4"/>
        <v>0</v>
      </c>
      <c r="BF130" s="193">
        <f t="shared" si="5"/>
        <v>0</v>
      </c>
      <c r="BG130" s="193">
        <f t="shared" si="6"/>
        <v>0</v>
      </c>
      <c r="BH130" s="193">
        <f t="shared" si="7"/>
        <v>0</v>
      </c>
      <c r="BI130" s="193">
        <f t="shared" si="8"/>
        <v>0</v>
      </c>
      <c r="BJ130" s="14" t="s">
        <v>84</v>
      </c>
      <c r="BK130" s="193">
        <f t="shared" si="9"/>
        <v>0</v>
      </c>
      <c r="BL130" s="14" t="s">
        <v>136</v>
      </c>
      <c r="BM130" s="192" t="s">
        <v>140</v>
      </c>
    </row>
    <row r="131" spans="1:65" s="2" customFormat="1" ht="48">
      <c r="A131" s="31"/>
      <c r="B131" s="32"/>
      <c r="C131" s="194" t="s">
        <v>141</v>
      </c>
      <c r="D131" s="194" t="s">
        <v>133</v>
      </c>
      <c r="E131" s="195" t="s">
        <v>77</v>
      </c>
      <c r="F131" s="211" t="s">
        <v>711</v>
      </c>
      <c r="G131" s="197" t="s">
        <v>135</v>
      </c>
      <c r="H131" s="198">
        <v>3</v>
      </c>
      <c r="I131" s="199"/>
      <c r="J131" s="198">
        <f t="shared" si="0"/>
        <v>0</v>
      </c>
      <c r="K131" s="196" t="s">
        <v>1</v>
      </c>
      <c r="L131" s="200"/>
      <c r="M131" s="201" t="s">
        <v>1</v>
      </c>
      <c r="N131" s="202" t="s">
        <v>43</v>
      </c>
      <c r="O131" s="68"/>
      <c r="P131" s="190">
        <f t="shared" si="1"/>
        <v>0</v>
      </c>
      <c r="Q131" s="190">
        <v>0</v>
      </c>
      <c r="R131" s="190">
        <f t="shared" si="2"/>
        <v>0</v>
      </c>
      <c r="S131" s="190">
        <v>0</v>
      </c>
      <c r="T131" s="191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2" t="s">
        <v>136</v>
      </c>
      <c r="AT131" s="192" t="s">
        <v>133</v>
      </c>
      <c r="AU131" s="192" t="s">
        <v>84</v>
      </c>
      <c r="AY131" s="14" t="s">
        <v>121</v>
      </c>
      <c r="BE131" s="193">
        <f t="shared" si="4"/>
        <v>0</v>
      </c>
      <c r="BF131" s="193">
        <f t="shared" si="5"/>
        <v>0</v>
      </c>
      <c r="BG131" s="193">
        <f t="shared" si="6"/>
        <v>0</v>
      </c>
      <c r="BH131" s="193">
        <f t="shared" si="7"/>
        <v>0</v>
      </c>
      <c r="BI131" s="193">
        <f t="shared" si="8"/>
        <v>0</v>
      </c>
      <c r="BJ131" s="14" t="s">
        <v>84</v>
      </c>
      <c r="BK131" s="193">
        <f t="shared" si="9"/>
        <v>0</v>
      </c>
      <c r="BL131" s="14" t="s">
        <v>136</v>
      </c>
      <c r="BM131" s="192" t="s">
        <v>142</v>
      </c>
    </row>
    <row r="132" spans="1:65" s="2" customFormat="1" ht="48">
      <c r="A132" s="31"/>
      <c r="B132" s="32"/>
      <c r="C132" s="194" t="s">
        <v>143</v>
      </c>
      <c r="D132" s="194" t="s">
        <v>133</v>
      </c>
      <c r="E132" s="195" t="s">
        <v>144</v>
      </c>
      <c r="F132" s="211" t="s">
        <v>717</v>
      </c>
      <c r="G132" s="197" t="s">
        <v>135</v>
      </c>
      <c r="H132" s="198">
        <v>16</v>
      </c>
      <c r="I132" s="199"/>
      <c r="J132" s="198">
        <f t="shared" si="0"/>
        <v>0</v>
      </c>
      <c r="K132" s="196" t="s">
        <v>1</v>
      </c>
      <c r="L132" s="200"/>
      <c r="M132" s="201" t="s">
        <v>1</v>
      </c>
      <c r="N132" s="202" t="s">
        <v>43</v>
      </c>
      <c r="O132" s="68"/>
      <c r="P132" s="190">
        <f t="shared" si="1"/>
        <v>0</v>
      </c>
      <c r="Q132" s="190">
        <v>0</v>
      </c>
      <c r="R132" s="190">
        <f t="shared" si="2"/>
        <v>0</v>
      </c>
      <c r="S132" s="190">
        <v>0</v>
      </c>
      <c r="T132" s="191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2" t="s">
        <v>136</v>
      </c>
      <c r="AT132" s="192" t="s">
        <v>133</v>
      </c>
      <c r="AU132" s="192" t="s">
        <v>84</v>
      </c>
      <c r="AY132" s="14" t="s">
        <v>121</v>
      </c>
      <c r="BE132" s="193">
        <f t="shared" si="4"/>
        <v>0</v>
      </c>
      <c r="BF132" s="193">
        <f t="shared" si="5"/>
        <v>0</v>
      </c>
      <c r="BG132" s="193">
        <f t="shared" si="6"/>
        <v>0</v>
      </c>
      <c r="BH132" s="193">
        <f t="shared" si="7"/>
        <v>0</v>
      </c>
      <c r="BI132" s="193">
        <f t="shared" si="8"/>
        <v>0</v>
      </c>
      <c r="BJ132" s="14" t="s">
        <v>84</v>
      </c>
      <c r="BK132" s="193">
        <f t="shared" si="9"/>
        <v>0</v>
      </c>
      <c r="BL132" s="14" t="s">
        <v>136</v>
      </c>
      <c r="BM132" s="192" t="s">
        <v>145</v>
      </c>
    </row>
    <row r="133" spans="1:65" s="2" customFormat="1" ht="36">
      <c r="A133" s="31"/>
      <c r="B133" s="32"/>
      <c r="C133" s="194" t="s">
        <v>146</v>
      </c>
      <c r="D133" s="194" t="s">
        <v>133</v>
      </c>
      <c r="E133" s="195" t="s">
        <v>147</v>
      </c>
      <c r="F133" s="267" t="s">
        <v>718</v>
      </c>
      <c r="G133" s="197" t="s">
        <v>135</v>
      </c>
      <c r="H133" s="198">
        <v>6</v>
      </c>
      <c r="I133" s="199"/>
      <c r="J133" s="198">
        <f t="shared" si="0"/>
        <v>0</v>
      </c>
      <c r="K133" s="196" t="s">
        <v>1</v>
      </c>
      <c r="L133" s="200"/>
      <c r="M133" s="201" t="s">
        <v>1</v>
      </c>
      <c r="N133" s="202" t="s">
        <v>43</v>
      </c>
      <c r="O133" s="68"/>
      <c r="P133" s="190">
        <f t="shared" si="1"/>
        <v>0</v>
      </c>
      <c r="Q133" s="190">
        <v>0</v>
      </c>
      <c r="R133" s="190">
        <f t="shared" si="2"/>
        <v>0</v>
      </c>
      <c r="S133" s="190">
        <v>0</v>
      </c>
      <c r="T133" s="191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2" t="s">
        <v>136</v>
      </c>
      <c r="AT133" s="192" t="s">
        <v>133</v>
      </c>
      <c r="AU133" s="192" t="s">
        <v>84</v>
      </c>
      <c r="AY133" s="14" t="s">
        <v>121</v>
      </c>
      <c r="BE133" s="193">
        <f t="shared" si="4"/>
        <v>0</v>
      </c>
      <c r="BF133" s="193">
        <f t="shared" si="5"/>
        <v>0</v>
      </c>
      <c r="BG133" s="193">
        <f t="shared" si="6"/>
        <v>0</v>
      </c>
      <c r="BH133" s="193">
        <f t="shared" si="7"/>
        <v>0</v>
      </c>
      <c r="BI133" s="193">
        <f t="shared" si="8"/>
        <v>0</v>
      </c>
      <c r="BJ133" s="14" t="s">
        <v>84</v>
      </c>
      <c r="BK133" s="193">
        <f t="shared" si="9"/>
        <v>0</v>
      </c>
      <c r="BL133" s="14" t="s">
        <v>136</v>
      </c>
      <c r="BM133" s="192" t="s">
        <v>148</v>
      </c>
    </row>
    <row r="134" spans="1:65" s="2" customFormat="1" ht="60">
      <c r="A134" s="31"/>
      <c r="B134" s="32"/>
      <c r="C134" s="194" t="s">
        <v>149</v>
      </c>
      <c r="D134" s="194" t="s">
        <v>133</v>
      </c>
      <c r="E134" s="195" t="s">
        <v>150</v>
      </c>
      <c r="F134" s="211" t="s">
        <v>712</v>
      </c>
      <c r="G134" s="197" t="s">
        <v>135</v>
      </c>
      <c r="H134" s="198">
        <v>8</v>
      </c>
      <c r="I134" s="199"/>
      <c r="J134" s="198">
        <f t="shared" si="0"/>
        <v>0</v>
      </c>
      <c r="K134" s="196" t="s">
        <v>1</v>
      </c>
      <c r="L134" s="200"/>
      <c r="M134" s="201" t="s">
        <v>1</v>
      </c>
      <c r="N134" s="202" t="s">
        <v>43</v>
      </c>
      <c r="O134" s="68"/>
      <c r="P134" s="190">
        <f t="shared" si="1"/>
        <v>0</v>
      </c>
      <c r="Q134" s="190">
        <v>0</v>
      </c>
      <c r="R134" s="190">
        <f t="shared" si="2"/>
        <v>0</v>
      </c>
      <c r="S134" s="190">
        <v>0</v>
      </c>
      <c r="T134" s="191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2" t="s">
        <v>136</v>
      </c>
      <c r="AT134" s="192" t="s">
        <v>133</v>
      </c>
      <c r="AU134" s="192" t="s">
        <v>84</v>
      </c>
      <c r="AY134" s="14" t="s">
        <v>121</v>
      </c>
      <c r="BE134" s="193">
        <f t="shared" si="4"/>
        <v>0</v>
      </c>
      <c r="BF134" s="193">
        <f t="shared" si="5"/>
        <v>0</v>
      </c>
      <c r="BG134" s="193">
        <f t="shared" si="6"/>
        <v>0</v>
      </c>
      <c r="BH134" s="193">
        <f t="shared" si="7"/>
        <v>0</v>
      </c>
      <c r="BI134" s="193">
        <f t="shared" si="8"/>
        <v>0</v>
      </c>
      <c r="BJ134" s="14" t="s">
        <v>84</v>
      </c>
      <c r="BK134" s="193">
        <f t="shared" si="9"/>
        <v>0</v>
      </c>
      <c r="BL134" s="14" t="s">
        <v>136</v>
      </c>
      <c r="BM134" s="192" t="s">
        <v>151</v>
      </c>
    </row>
    <row r="135" spans="1:65" s="2" customFormat="1" ht="48">
      <c r="A135" s="31"/>
      <c r="B135" s="32"/>
      <c r="C135" s="194" t="s">
        <v>152</v>
      </c>
      <c r="D135" s="194" t="s">
        <v>133</v>
      </c>
      <c r="E135" s="195" t="s">
        <v>153</v>
      </c>
      <c r="F135" s="211" t="s">
        <v>713</v>
      </c>
      <c r="G135" s="197" t="s">
        <v>135</v>
      </c>
      <c r="H135" s="198">
        <v>8</v>
      </c>
      <c r="I135" s="199"/>
      <c r="J135" s="198">
        <f t="shared" si="0"/>
        <v>0</v>
      </c>
      <c r="K135" s="196" t="s">
        <v>1</v>
      </c>
      <c r="L135" s="200"/>
      <c r="M135" s="201" t="s">
        <v>1</v>
      </c>
      <c r="N135" s="202" t="s">
        <v>43</v>
      </c>
      <c r="O135" s="68"/>
      <c r="P135" s="190">
        <f t="shared" si="1"/>
        <v>0</v>
      </c>
      <c r="Q135" s="190">
        <v>0</v>
      </c>
      <c r="R135" s="190">
        <f t="shared" si="2"/>
        <v>0</v>
      </c>
      <c r="S135" s="190">
        <v>0</v>
      </c>
      <c r="T135" s="191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2" t="s">
        <v>136</v>
      </c>
      <c r="AT135" s="192" t="s">
        <v>133</v>
      </c>
      <c r="AU135" s="192" t="s">
        <v>84</v>
      </c>
      <c r="AY135" s="14" t="s">
        <v>121</v>
      </c>
      <c r="BE135" s="193">
        <f t="shared" si="4"/>
        <v>0</v>
      </c>
      <c r="BF135" s="193">
        <f t="shared" si="5"/>
        <v>0</v>
      </c>
      <c r="BG135" s="193">
        <f t="shared" si="6"/>
        <v>0</v>
      </c>
      <c r="BH135" s="193">
        <f t="shared" si="7"/>
        <v>0</v>
      </c>
      <c r="BI135" s="193">
        <f t="shared" si="8"/>
        <v>0</v>
      </c>
      <c r="BJ135" s="14" t="s">
        <v>84</v>
      </c>
      <c r="BK135" s="193">
        <f t="shared" si="9"/>
        <v>0</v>
      </c>
      <c r="BL135" s="14" t="s">
        <v>136</v>
      </c>
      <c r="BM135" s="192" t="s">
        <v>154</v>
      </c>
    </row>
    <row r="136" spans="1:65" s="2" customFormat="1" ht="36">
      <c r="A136" s="31"/>
      <c r="B136" s="32"/>
      <c r="C136" s="194" t="s">
        <v>155</v>
      </c>
      <c r="D136" s="194" t="s">
        <v>133</v>
      </c>
      <c r="E136" s="195" t="s">
        <v>156</v>
      </c>
      <c r="F136" s="267" t="s">
        <v>719</v>
      </c>
      <c r="G136" s="197" t="s">
        <v>135</v>
      </c>
      <c r="H136" s="198">
        <v>2</v>
      </c>
      <c r="I136" s="199"/>
      <c r="J136" s="198">
        <f t="shared" si="0"/>
        <v>0</v>
      </c>
      <c r="K136" s="196" t="s">
        <v>1</v>
      </c>
      <c r="L136" s="200"/>
      <c r="M136" s="201" t="s">
        <v>1</v>
      </c>
      <c r="N136" s="202" t="s">
        <v>43</v>
      </c>
      <c r="O136" s="68"/>
      <c r="P136" s="190">
        <f t="shared" si="1"/>
        <v>0</v>
      </c>
      <c r="Q136" s="190">
        <v>0</v>
      </c>
      <c r="R136" s="190">
        <f t="shared" si="2"/>
        <v>0</v>
      </c>
      <c r="S136" s="190">
        <v>0</v>
      </c>
      <c r="T136" s="191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2" t="s">
        <v>136</v>
      </c>
      <c r="AT136" s="192" t="s">
        <v>133</v>
      </c>
      <c r="AU136" s="192" t="s">
        <v>84</v>
      </c>
      <c r="AY136" s="14" t="s">
        <v>121</v>
      </c>
      <c r="BE136" s="193">
        <f t="shared" si="4"/>
        <v>0</v>
      </c>
      <c r="BF136" s="193">
        <f t="shared" si="5"/>
        <v>0</v>
      </c>
      <c r="BG136" s="193">
        <f t="shared" si="6"/>
        <v>0</v>
      </c>
      <c r="BH136" s="193">
        <f t="shared" si="7"/>
        <v>0</v>
      </c>
      <c r="BI136" s="193">
        <f t="shared" si="8"/>
        <v>0</v>
      </c>
      <c r="BJ136" s="14" t="s">
        <v>84</v>
      </c>
      <c r="BK136" s="193">
        <f t="shared" si="9"/>
        <v>0</v>
      </c>
      <c r="BL136" s="14" t="s">
        <v>136</v>
      </c>
      <c r="BM136" s="192" t="s">
        <v>157</v>
      </c>
    </row>
    <row r="137" spans="1:65" s="2" customFormat="1" ht="48">
      <c r="A137" s="31"/>
      <c r="B137" s="32"/>
      <c r="C137" s="194" t="s">
        <v>158</v>
      </c>
      <c r="D137" s="194" t="s">
        <v>133</v>
      </c>
      <c r="E137" s="195" t="s">
        <v>159</v>
      </c>
      <c r="F137" s="211" t="s">
        <v>714</v>
      </c>
      <c r="G137" s="197" t="s">
        <v>135</v>
      </c>
      <c r="H137" s="198">
        <v>3</v>
      </c>
      <c r="I137" s="199"/>
      <c r="J137" s="198">
        <f t="shared" si="0"/>
        <v>0</v>
      </c>
      <c r="K137" s="196" t="s">
        <v>1</v>
      </c>
      <c r="L137" s="200"/>
      <c r="M137" s="201" t="s">
        <v>1</v>
      </c>
      <c r="N137" s="202" t="s">
        <v>43</v>
      </c>
      <c r="O137" s="68"/>
      <c r="P137" s="190">
        <f t="shared" si="1"/>
        <v>0</v>
      </c>
      <c r="Q137" s="190">
        <v>0</v>
      </c>
      <c r="R137" s="190">
        <f t="shared" si="2"/>
        <v>0</v>
      </c>
      <c r="S137" s="190">
        <v>0</v>
      </c>
      <c r="T137" s="191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2" t="s">
        <v>136</v>
      </c>
      <c r="AT137" s="192" t="s">
        <v>133</v>
      </c>
      <c r="AU137" s="192" t="s">
        <v>84</v>
      </c>
      <c r="AY137" s="14" t="s">
        <v>121</v>
      </c>
      <c r="BE137" s="193">
        <f t="shared" si="4"/>
        <v>0</v>
      </c>
      <c r="BF137" s="193">
        <f t="shared" si="5"/>
        <v>0</v>
      </c>
      <c r="BG137" s="193">
        <f t="shared" si="6"/>
        <v>0</v>
      </c>
      <c r="BH137" s="193">
        <f t="shared" si="7"/>
        <v>0</v>
      </c>
      <c r="BI137" s="193">
        <f t="shared" si="8"/>
        <v>0</v>
      </c>
      <c r="BJ137" s="14" t="s">
        <v>84</v>
      </c>
      <c r="BK137" s="193">
        <f t="shared" si="9"/>
        <v>0</v>
      </c>
      <c r="BL137" s="14" t="s">
        <v>136</v>
      </c>
      <c r="BM137" s="192" t="s">
        <v>160</v>
      </c>
    </row>
    <row r="138" spans="1:65" s="2" customFormat="1" ht="48">
      <c r="A138" s="31"/>
      <c r="B138" s="32"/>
      <c r="C138" s="194" t="s">
        <v>161</v>
      </c>
      <c r="D138" s="194" t="s">
        <v>133</v>
      </c>
      <c r="E138" s="195" t="s">
        <v>162</v>
      </c>
      <c r="F138" s="211" t="s">
        <v>715</v>
      </c>
      <c r="G138" s="197" t="s">
        <v>135</v>
      </c>
      <c r="H138" s="198">
        <v>8</v>
      </c>
      <c r="I138" s="199"/>
      <c r="J138" s="198">
        <f t="shared" si="0"/>
        <v>0</v>
      </c>
      <c r="K138" s="196" t="s">
        <v>1</v>
      </c>
      <c r="L138" s="200"/>
      <c r="M138" s="201" t="s">
        <v>1</v>
      </c>
      <c r="N138" s="202" t="s">
        <v>43</v>
      </c>
      <c r="O138" s="68"/>
      <c r="P138" s="190">
        <f t="shared" si="1"/>
        <v>0</v>
      </c>
      <c r="Q138" s="190">
        <v>0</v>
      </c>
      <c r="R138" s="190">
        <f t="shared" si="2"/>
        <v>0</v>
      </c>
      <c r="S138" s="190">
        <v>0</v>
      </c>
      <c r="T138" s="191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2" t="s">
        <v>136</v>
      </c>
      <c r="AT138" s="192" t="s">
        <v>133</v>
      </c>
      <c r="AU138" s="192" t="s">
        <v>84</v>
      </c>
      <c r="AY138" s="14" t="s">
        <v>121</v>
      </c>
      <c r="BE138" s="193">
        <f t="shared" si="4"/>
        <v>0</v>
      </c>
      <c r="BF138" s="193">
        <f t="shared" si="5"/>
        <v>0</v>
      </c>
      <c r="BG138" s="193">
        <f t="shared" si="6"/>
        <v>0</v>
      </c>
      <c r="BH138" s="193">
        <f t="shared" si="7"/>
        <v>0</v>
      </c>
      <c r="BI138" s="193">
        <f t="shared" si="8"/>
        <v>0</v>
      </c>
      <c r="BJ138" s="14" t="s">
        <v>84</v>
      </c>
      <c r="BK138" s="193">
        <f t="shared" si="9"/>
        <v>0</v>
      </c>
      <c r="BL138" s="14" t="s">
        <v>136</v>
      </c>
      <c r="BM138" s="192" t="s">
        <v>163</v>
      </c>
    </row>
    <row r="139" spans="1:65" s="2" customFormat="1" ht="36">
      <c r="A139" s="31"/>
      <c r="B139" s="32"/>
      <c r="C139" s="194" t="s">
        <v>164</v>
      </c>
      <c r="D139" s="194" t="s">
        <v>133</v>
      </c>
      <c r="E139" s="195" t="s">
        <v>165</v>
      </c>
      <c r="F139" s="211" t="s">
        <v>716</v>
      </c>
      <c r="G139" s="197" t="s">
        <v>135</v>
      </c>
      <c r="H139" s="198">
        <v>4</v>
      </c>
      <c r="I139" s="199"/>
      <c r="J139" s="198">
        <f t="shared" si="0"/>
        <v>0</v>
      </c>
      <c r="K139" s="196" t="s">
        <v>1</v>
      </c>
      <c r="L139" s="200"/>
      <c r="M139" s="201" t="s">
        <v>1</v>
      </c>
      <c r="N139" s="202" t="s">
        <v>43</v>
      </c>
      <c r="O139" s="68"/>
      <c r="P139" s="190">
        <f t="shared" si="1"/>
        <v>0</v>
      </c>
      <c r="Q139" s="190">
        <v>0</v>
      </c>
      <c r="R139" s="190">
        <f t="shared" si="2"/>
        <v>0</v>
      </c>
      <c r="S139" s="190">
        <v>0</v>
      </c>
      <c r="T139" s="191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2" t="s">
        <v>136</v>
      </c>
      <c r="AT139" s="192" t="s">
        <v>133</v>
      </c>
      <c r="AU139" s="192" t="s">
        <v>84</v>
      </c>
      <c r="AY139" s="14" t="s">
        <v>121</v>
      </c>
      <c r="BE139" s="193">
        <f t="shared" si="4"/>
        <v>0</v>
      </c>
      <c r="BF139" s="193">
        <f t="shared" si="5"/>
        <v>0</v>
      </c>
      <c r="BG139" s="193">
        <f t="shared" si="6"/>
        <v>0</v>
      </c>
      <c r="BH139" s="193">
        <f t="shared" si="7"/>
        <v>0</v>
      </c>
      <c r="BI139" s="193">
        <f t="shared" si="8"/>
        <v>0</v>
      </c>
      <c r="BJ139" s="14" t="s">
        <v>84</v>
      </c>
      <c r="BK139" s="193">
        <f t="shared" si="9"/>
        <v>0</v>
      </c>
      <c r="BL139" s="14" t="s">
        <v>136</v>
      </c>
      <c r="BM139" s="192" t="s">
        <v>166</v>
      </c>
    </row>
    <row r="140" spans="1:65" s="2" customFormat="1" ht="16.5" customHeight="1">
      <c r="A140" s="31"/>
      <c r="B140" s="32"/>
      <c r="C140" s="182" t="s">
        <v>167</v>
      </c>
      <c r="D140" s="182" t="s">
        <v>122</v>
      </c>
      <c r="E140" s="183" t="s">
        <v>168</v>
      </c>
      <c r="F140" s="184" t="s">
        <v>169</v>
      </c>
      <c r="G140" s="185" t="s">
        <v>170</v>
      </c>
      <c r="H140" s="186">
        <v>1</v>
      </c>
      <c r="I140" s="187"/>
      <c r="J140" s="186">
        <f t="shared" si="0"/>
        <v>0</v>
      </c>
      <c r="K140" s="184" t="s">
        <v>1</v>
      </c>
      <c r="L140" s="36"/>
      <c r="M140" s="188" t="s">
        <v>1</v>
      </c>
      <c r="N140" s="189" t="s">
        <v>43</v>
      </c>
      <c r="O140" s="68"/>
      <c r="P140" s="190">
        <f t="shared" si="1"/>
        <v>0</v>
      </c>
      <c r="Q140" s="190">
        <v>0</v>
      </c>
      <c r="R140" s="190">
        <f t="shared" si="2"/>
        <v>0</v>
      </c>
      <c r="S140" s="190">
        <v>0</v>
      </c>
      <c r="T140" s="191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2" t="s">
        <v>127</v>
      </c>
      <c r="AT140" s="192" t="s">
        <v>122</v>
      </c>
      <c r="AU140" s="192" t="s">
        <v>84</v>
      </c>
      <c r="AY140" s="14" t="s">
        <v>121</v>
      </c>
      <c r="BE140" s="193">
        <f t="shared" si="4"/>
        <v>0</v>
      </c>
      <c r="BF140" s="193">
        <f t="shared" si="5"/>
        <v>0</v>
      </c>
      <c r="BG140" s="193">
        <f t="shared" si="6"/>
        <v>0</v>
      </c>
      <c r="BH140" s="193">
        <f t="shared" si="7"/>
        <v>0</v>
      </c>
      <c r="BI140" s="193">
        <f t="shared" si="8"/>
        <v>0</v>
      </c>
      <c r="BJ140" s="14" t="s">
        <v>84</v>
      </c>
      <c r="BK140" s="193">
        <f t="shared" si="9"/>
        <v>0</v>
      </c>
      <c r="BL140" s="14" t="s">
        <v>127</v>
      </c>
      <c r="BM140" s="192" t="s">
        <v>171</v>
      </c>
    </row>
    <row r="141" spans="1:65" s="2" customFormat="1" ht="21.75" customHeight="1">
      <c r="A141" s="31"/>
      <c r="B141" s="32"/>
      <c r="C141" s="182" t="s">
        <v>8</v>
      </c>
      <c r="D141" s="182" t="s">
        <v>122</v>
      </c>
      <c r="E141" s="183" t="s">
        <v>172</v>
      </c>
      <c r="F141" s="184" t="s">
        <v>173</v>
      </c>
      <c r="G141" s="185" t="s">
        <v>125</v>
      </c>
      <c r="H141" s="186">
        <v>129</v>
      </c>
      <c r="I141" s="187"/>
      <c r="J141" s="186">
        <f t="shared" si="0"/>
        <v>0</v>
      </c>
      <c r="K141" s="184" t="s">
        <v>126</v>
      </c>
      <c r="L141" s="36"/>
      <c r="M141" s="188" t="s">
        <v>1</v>
      </c>
      <c r="N141" s="189" t="s">
        <v>43</v>
      </c>
      <c r="O141" s="68"/>
      <c r="P141" s="190">
        <f t="shared" si="1"/>
        <v>0</v>
      </c>
      <c r="Q141" s="190">
        <v>0</v>
      </c>
      <c r="R141" s="190">
        <f t="shared" si="2"/>
        <v>0</v>
      </c>
      <c r="S141" s="190">
        <v>0</v>
      </c>
      <c r="T141" s="191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2" t="s">
        <v>127</v>
      </c>
      <c r="AT141" s="192" t="s">
        <v>122</v>
      </c>
      <c r="AU141" s="192" t="s">
        <v>84</v>
      </c>
      <c r="AY141" s="14" t="s">
        <v>121</v>
      </c>
      <c r="BE141" s="193">
        <f t="shared" si="4"/>
        <v>0</v>
      </c>
      <c r="BF141" s="193">
        <f t="shared" si="5"/>
        <v>0</v>
      </c>
      <c r="BG141" s="193">
        <f t="shared" si="6"/>
        <v>0</v>
      </c>
      <c r="BH141" s="193">
        <f t="shared" si="7"/>
        <v>0</v>
      </c>
      <c r="BI141" s="193">
        <f t="shared" si="8"/>
        <v>0</v>
      </c>
      <c r="BJ141" s="14" t="s">
        <v>84</v>
      </c>
      <c r="BK141" s="193">
        <f t="shared" si="9"/>
        <v>0</v>
      </c>
      <c r="BL141" s="14" t="s">
        <v>127</v>
      </c>
      <c r="BM141" s="192" t="s">
        <v>174</v>
      </c>
    </row>
    <row r="142" spans="1:65" s="2" customFormat="1" ht="24.2" customHeight="1">
      <c r="A142" s="31"/>
      <c r="B142" s="32"/>
      <c r="C142" s="194" t="s">
        <v>127</v>
      </c>
      <c r="D142" s="194" t="s">
        <v>133</v>
      </c>
      <c r="E142" s="195" t="s">
        <v>175</v>
      </c>
      <c r="F142" s="196" t="s">
        <v>176</v>
      </c>
      <c r="G142" s="197" t="s">
        <v>125</v>
      </c>
      <c r="H142" s="198">
        <v>129</v>
      </c>
      <c r="I142" s="199"/>
      <c r="J142" s="198">
        <f t="shared" si="0"/>
        <v>0</v>
      </c>
      <c r="K142" s="196" t="s">
        <v>126</v>
      </c>
      <c r="L142" s="200"/>
      <c r="M142" s="201" t="s">
        <v>1</v>
      </c>
      <c r="N142" s="202" t="s">
        <v>43</v>
      </c>
      <c r="O142" s="68"/>
      <c r="P142" s="190">
        <f t="shared" si="1"/>
        <v>0</v>
      </c>
      <c r="Q142" s="190">
        <v>5.0000000000000002E-5</v>
      </c>
      <c r="R142" s="190">
        <f t="shared" si="2"/>
        <v>6.45E-3</v>
      </c>
      <c r="S142" s="190">
        <v>0</v>
      </c>
      <c r="T142" s="191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2" t="s">
        <v>177</v>
      </c>
      <c r="AT142" s="192" t="s">
        <v>133</v>
      </c>
      <c r="AU142" s="192" t="s">
        <v>84</v>
      </c>
      <c r="AY142" s="14" t="s">
        <v>121</v>
      </c>
      <c r="BE142" s="193">
        <f t="shared" si="4"/>
        <v>0</v>
      </c>
      <c r="BF142" s="193">
        <f t="shared" si="5"/>
        <v>0</v>
      </c>
      <c r="BG142" s="193">
        <f t="shared" si="6"/>
        <v>0</v>
      </c>
      <c r="BH142" s="193">
        <f t="shared" si="7"/>
        <v>0</v>
      </c>
      <c r="BI142" s="193">
        <f t="shared" si="8"/>
        <v>0</v>
      </c>
      <c r="BJ142" s="14" t="s">
        <v>84</v>
      </c>
      <c r="BK142" s="193">
        <f t="shared" si="9"/>
        <v>0</v>
      </c>
      <c r="BL142" s="14" t="s">
        <v>127</v>
      </c>
      <c r="BM142" s="192" t="s">
        <v>178</v>
      </c>
    </row>
    <row r="143" spans="1:65" s="2" customFormat="1" ht="24.2" customHeight="1">
      <c r="A143" s="31"/>
      <c r="B143" s="32"/>
      <c r="C143" s="182" t="s">
        <v>179</v>
      </c>
      <c r="D143" s="182" t="s">
        <v>122</v>
      </c>
      <c r="E143" s="183" t="s">
        <v>180</v>
      </c>
      <c r="F143" s="184" t="s">
        <v>181</v>
      </c>
      <c r="G143" s="185" t="s">
        <v>125</v>
      </c>
      <c r="H143" s="186">
        <v>11</v>
      </c>
      <c r="I143" s="187"/>
      <c r="J143" s="186">
        <f t="shared" si="0"/>
        <v>0</v>
      </c>
      <c r="K143" s="184" t="s">
        <v>126</v>
      </c>
      <c r="L143" s="36"/>
      <c r="M143" s="188" t="s">
        <v>1</v>
      </c>
      <c r="N143" s="189" t="s">
        <v>43</v>
      </c>
      <c r="O143" s="68"/>
      <c r="P143" s="190">
        <f t="shared" si="1"/>
        <v>0</v>
      </c>
      <c r="Q143" s="190">
        <v>0</v>
      </c>
      <c r="R143" s="190">
        <f t="shared" si="2"/>
        <v>0</v>
      </c>
      <c r="S143" s="190">
        <v>0</v>
      </c>
      <c r="T143" s="191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2" t="s">
        <v>138</v>
      </c>
      <c r="AT143" s="192" t="s">
        <v>122</v>
      </c>
      <c r="AU143" s="192" t="s">
        <v>84</v>
      </c>
      <c r="AY143" s="14" t="s">
        <v>121</v>
      </c>
      <c r="BE143" s="193">
        <f t="shared" si="4"/>
        <v>0</v>
      </c>
      <c r="BF143" s="193">
        <f t="shared" si="5"/>
        <v>0</v>
      </c>
      <c r="BG143" s="193">
        <f t="shared" si="6"/>
        <v>0</v>
      </c>
      <c r="BH143" s="193">
        <f t="shared" si="7"/>
        <v>0</v>
      </c>
      <c r="BI143" s="193">
        <f t="shared" si="8"/>
        <v>0</v>
      </c>
      <c r="BJ143" s="14" t="s">
        <v>84</v>
      </c>
      <c r="BK143" s="193">
        <f t="shared" si="9"/>
        <v>0</v>
      </c>
      <c r="BL143" s="14" t="s">
        <v>138</v>
      </c>
      <c r="BM143" s="192" t="s">
        <v>182</v>
      </c>
    </row>
    <row r="144" spans="1:65" s="2" customFormat="1" ht="24.2" customHeight="1">
      <c r="A144" s="31"/>
      <c r="B144" s="32"/>
      <c r="C144" s="194" t="s">
        <v>183</v>
      </c>
      <c r="D144" s="194" t="s">
        <v>133</v>
      </c>
      <c r="E144" s="195" t="s">
        <v>184</v>
      </c>
      <c r="F144" s="196" t="s">
        <v>185</v>
      </c>
      <c r="G144" s="197" t="s">
        <v>125</v>
      </c>
      <c r="H144" s="198">
        <v>11</v>
      </c>
      <c r="I144" s="199"/>
      <c r="J144" s="198">
        <f t="shared" si="0"/>
        <v>0</v>
      </c>
      <c r="K144" s="196" t="s">
        <v>126</v>
      </c>
      <c r="L144" s="200"/>
      <c r="M144" s="201" t="s">
        <v>1</v>
      </c>
      <c r="N144" s="202" t="s">
        <v>43</v>
      </c>
      <c r="O144" s="68"/>
      <c r="P144" s="190">
        <f t="shared" si="1"/>
        <v>0</v>
      </c>
      <c r="Q144" s="190">
        <v>4.0000000000000003E-5</v>
      </c>
      <c r="R144" s="190">
        <f t="shared" si="2"/>
        <v>4.4000000000000002E-4</v>
      </c>
      <c r="S144" s="190">
        <v>0</v>
      </c>
      <c r="T144" s="191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2" t="s">
        <v>186</v>
      </c>
      <c r="AT144" s="192" t="s">
        <v>133</v>
      </c>
      <c r="AU144" s="192" t="s">
        <v>84</v>
      </c>
      <c r="AY144" s="14" t="s">
        <v>121</v>
      </c>
      <c r="BE144" s="193">
        <f t="shared" si="4"/>
        <v>0</v>
      </c>
      <c r="BF144" s="193">
        <f t="shared" si="5"/>
        <v>0</v>
      </c>
      <c r="BG144" s="193">
        <f t="shared" si="6"/>
        <v>0</v>
      </c>
      <c r="BH144" s="193">
        <f t="shared" si="7"/>
        <v>0</v>
      </c>
      <c r="BI144" s="193">
        <f t="shared" si="8"/>
        <v>0</v>
      </c>
      <c r="BJ144" s="14" t="s">
        <v>84</v>
      </c>
      <c r="BK144" s="193">
        <f t="shared" si="9"/>
        <v>0</v>
      </c>
      <c r="BL144" s="14" t="s">
        <v>186</v>
      </c>
      <c r="BM144" s="192" t="s">
        <v>187</v>
      </c>
    </row>
    <row r="145" spans="1:65" s="2" customFormat="1" ht="16.5" customHeight="1">
      <c r="A145" s="31"/>
      <c r="B145" s="32"/>
      <c r="C145" s="194" t="s">
        <v>188</v>
      </c>
      <c r="D145" s="194" t="s">
        <v>133</v>
      </c>
      <c r="E145" s="195" t="s">
        <v>189</v>
      </c>
      <c r="F145" s="196" t="s">
        <v>190</v>
      </c>
      <c r="G145" s="197" t="s">
        <v>125</v>
      </c>
      <c r="H145" s="198">
        <v>16</v>
      </c>
      <c r="I145" s="199"/>
      <c r="J145" s="198">
        <f t="shared" si="0"/>
        <v>0</v>
      </c>
      <c r="K145" s="196" t="s">
        <v>126</v>
      </c>
      <c r="L145" s="200"/>
      <c r="M145" s="201" t="s">
        <v>1</v>
      </c>
      <c r="N145" s="202" t="s">
        <v>43</v>
      </c>
      <c r="O145" s="68"/>
      <c r="P145" s="190">
        <f t="shared" si="1"/>
        <v>0</v>
      </c>
      <c r="Q145" s="190">
        <v>3.0000000000000001E-5</v>
      </c>
      <c r="R145" s="190">
        <f t="shared" si="2"/>
        <v>4.8000000000000001E-4</v>
      </c>
      <c r="S145" s="190">
        <v>0</v>
      </c>
      <c r="T145" s="191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2" t="s">
        <v>186</v>
      </c>
      <c r="AT145" s="192" t="s">
        <v>133</v>
      </c>
      <c r="AU145" s="192" t="s">
        <v>84</v>
      </c>
      <c r="AY145" s="14" t="s">
        <v>121</v>
      </c>
      <c r="BE145" s="193">
        <f t="shared" si="4"/>
        <v>0</v>
      </c>
      <c r="BF145" s="193">
        <f t="shared" si="5"/>
        <v>0</v>
      </c>
      <c r="BG145" s="193">
        <f t="shared" si="6"/>
        <v>0</v>
      </c>
      <c r="BH145" s="193">
        <f t="shared" si="7"/>
        <v>0</v>
      </c>
      <c r="BI145" s="193">
        <f t="shared" si="8"/>
        <v>0</v>
      </c>
      <c r="BJ145" s="14" t="s">
        <v>84</v>
      </c>
      <c r="BK145" s="193">
        <f t="shared" si="9"/>
        <v>0</v>
      </c>
      <c r="BL145" s="14" t="s">
        <v>186</v>
      </c>
      <c r="BM145" s="192" t="s">
        <v>191</v>
      </c>
    </row>
    <row r="146" spans="1:65" s="2" customFormat="1" ht="16.5" customHeight="1">
      <c r="A146" s="31"/>
      <c r="B146" s="32"/>
      <c r="C146" s="194" t="s">
        <v>192</v>
      </c>
      <c r="D146" s="194" t="s">
        <v>133</v>
      </c>
      <c r="E146" s="195" t="s">
        <v>193</v>
      </c>
      <c r="F146" s="196" t="s">
        <v>194</v>
      </c>
      <c r="G146" s="197" t="s">
        <v>125</v>
      </c>
      <c r="H146" s="198">
        <v>33</v>
      </c>
      <c r="I146" s="199"/>
      <c r="J146" s="198">
        <f t="shared" si="0"/>
        <v>0</v>
      </c>
      <c r="K146" s="196" t="s">
        <v>126</v>
      </c>
      <c r="L146" s="200"/>
      <c r="M146" s="201" t="s">
        <v>1</v>
      </c>
      <c r="N146" s="202" t="s">
        <v>43</v>
      </c>
      <c r="O146" s="68"/>
      <c r="P146" s="190">
        <f t="shared" si="1"/>
        <v>0</v>
      </c>
      <c r="Q146" s="190">
        <v>1.0000000000000001E-5</v>
      </c>
      <c r="R146" s="190">
        <f t="shared" si="2"/>
        <v>3.3000000000000005E-4</v>
      </c>
      <c r="S146" s="190">
        <v>0</v>
      </c>
      <c r="T146" s="191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2" t="s">
        <v>186</v>
      </c>
      <c r="AT146" s="192" t="s">
        <v>133</v>
      </c>
      <c r="AU146" s="192" t="s">
        <v>84</v>
      </c>
      <c r="AY146" s="14" t="s">
        <v>121</v>
      </c>
      <c r="BE146" s="193">
        <f t="shared" si="4"/>
        <v>0</v>
      </c>
      <c r="BF146" s="193">
        <f t="shared" si="5"/>
        <v>0</v>
      </c>
      <c r="BG146" s="193">
        <f t="shared" si="6"/>
        <v>0</v>
      </c>
      <c r="BH146" s="193">
        <f t="shared" si="7"/>
        <v>0</v>
      </c>
      <c r="BI146" s="193">
        <f t="shared" si="8"/>
        <v>0</v>
      </c>
      <c r="BJ146" s="14" t="s">
        <v>84</v>
      </c>
      <c r="BK146" s="193">
        <f t="shared" si="9"/>
        <v>0</v>
      </c>
      <c r="BL146" s="14" t="s">
        <v>186</v>
      </c>
      <c r="BM146" s="192" t="s">
        <v>195</v>
      </c>
    </row>
    <row r="147" spans="1:65" s="2" customFormat="1" ht="33" customHeight="1">
      <c r="A147" s="31"/>
      <c r="B147" s="32"/>
      <c r="C147" s="182" t="s">
        <v>7</v>
      </c>
      <c r="D147" s="182" t="s">
        <v>122</v>
      </c>
      <c r="E147" s="183" t="s">
        <v>196</v>
      </c>
      <c r="F147" s="184" t="s">
        <v>197</v>
      </c>
      <c r="G147" s="185" t="s">
        <v>125</v>
      </c>
      <c r="H147" s="186">
        <v>7</v>
      </c>
      <c r="I147" s="187"/>
      <c r="J147" s="186">
        <f t="shared" si="0"/>
        <v>0</v>
      </c>
      <c r="K147" s="184" t="s">
        <v>126</v>
      </c>
      <c r="L147" s="36"/>
      <c r="M147" s="188" t="s">
        <v>1</v>
      </c>
      <c r="N147" s="189" t="s">
        <v>43</v>
      </c>
      <c r="O147" s="68"/>
      <c r="P147" s="190">
        <f t="shared" si="1"/>
        <v>0</v>
      </c>
      <c r="Q147" s="190">
        <v>0</v>
      </c>
      <c r="R147" s="190">
        <f t="shared" si="2"/>
        <v>0</v>
      </c>
      <c r="S147" s="190">
        <v>0</v>
      </c>
      <c r="T147" s="191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2" t="s">
        <v>136</v>
      </c>
      <c r="AT147" s="192" t="s">
        <v>122</v>
      </c>
      <c r="AU147" s="192" t="s">
        <v>84</v>
      </c>
      <c r="AY147" s="14" t="s">
        <v>121</v>
      </c>
      <c r="BE147" s="193">
        <f t="shared" si="4"/>
        <v>0</v>
      </c>
      <c r="BF147" s="193">
        <f t="shared" si="5"/>
        <v>0</v>
      </c>
      <c r="BG147" s="193">
        <f t="shared" si="6"/>
        <v>0</v>
      </c>
      <c r="BH147" s="193">
        <f t="shared" si="7"/>
        <v>0</v>
      </c>
      <c r="BI147" s="193">
        <f t="shared" si="8"/>
        <v>0</v>
      </c>
      <c r="BJ147" s="14" t="s">
        <v>84</v>
      </c>
      <c r="BK147" s="193">
        <f t="shared" si="9"/>
        <v>0</v>
      </c>
      <c r="BL147" s="14" t="s">
        <v>136</v>
      </c>
      <c r="BM147" s="192" t="s">
        <v>198</v>
      </c>
    </row>
    <row r="148" spans="1:65" s="2" customFormat="1" ht="33" customHeight="1">
      <c r="A148" s="31"/>
      <c r="B148" s="32"/>
      <c r="C148" s="194" t="s">
        <v>199</v>
      </c>
      <c r="D148" s="194" t="s">
        <v>133</v>
      </c>
      <c r="E148" s="195" t="s">
        <v>200</v>
      </c>
      <c r="F148" s="196" t="s">
        <v>201</v>
      </c>
      <c r="G148" s="197" t="s">
        <v>125</v>
      </c>
      <c r="H148" s="198">
        <v>7</v>
      </c>
      <c r="I148" s="199"/>
      <c r="J148" s="198">
        <f t="shared" si="0"/>
        <v>0</v>
      </c>
      <c r="K148" s="196" t="s">
        <v>126</v>
      </c>
      <c r="L148" s="200"/>
      <c r="M148" s="201" t="s">
        <v>1</v>
      </c>
      <c r="N148" s="202" t="s">
        <v>43</v>
      </c>
      <c r="O148" s="68"/>
      <c r="P148" s="190">
        <f t="shared" si="1"/>
        <v>0</v>
      </c>
      <c r="Q148" s="190">
        <v>1.1E-4</v>
      </c>
      <c r="R148" s="190">
        <f t="shared" si="2"/>
        <v>7.7000000000000007E-4</v>
      </c>
      <c r="S148" s="190">
        <v>0</v>
      </c>
      <c r="T148" s="191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2" t="s">
        <v>186</v>
      </c>
      <c r="AT148" s="192" t="s">
        <v>133</v>
      </c>
      <c r="AU148" s="192" t="s">
        <v>84</v>
      </c>
      <c r="AY148" s="14" t="s">
        <v>121</v>
      </c>
      <c r="BE148" s="193">
        <f t="shared" si="4"/>
        <v>0</v>
      </c>
      <c r="BF148" s="193">
        <f t="shared" si="5"/>
        <v>0</v>
      </c>
      <c r="BG148" s="193">
        <f t="shared" si="6"/>
        <v>0</v>
      </c>
      <c r="BH148" s="193">
        <f t="shared" si="7"/>
        <v>0</v>
      </c>
      <c r="BI148" s="193">
        <f t="shared" si="8"/>
        <v>0</v>
      </c>
      <c r="BJ148" s="14" t="s">
        <v>84</v>
      </c>
      <c r="BK148" s="193">
        <f t="shared" si="9"/>
        <v>0</v>
      </c>
      <c r="BL148" s="14" t="s">
        <v>186</v>
      </c>
      <c r="BM148" s="192" t="s">
        <v>202</v>
      </c>
    </row>
    <row r="149" spans="1:65" s="2" customFormat="1" ht="16.5" customHeight="1">
      <c r="A149" s="31"/>
      <c r="B149" s="32"/>
      <c r="C149" s="194" t="s">
        <v>203</v>
      </c>
      <c r="D149" s="194" t="s">
        <v>133</v>
      </c>
      <c r="E149" s="195" t="s">
        <v>204</v>
      </c>
      <c r="F149" s="196" t="s">
        <v>205</v>
      </c>
      <c r="G149" s="197" t="s">
        <v>125</v>
      </c>
      <c r="H149" s="198">
        <v>1</v>
      </c>
      <c r="I149" s="199"/>
      <c r="J149" s="198">
        <f t="shared" si="0"/>
        <v>0</v>
      </c>
      <c r="K149" s="196" t="s">
        <v>126</v>
      </c>
      <c r="L149" s="200"/>
      <c r="M149" s="201" t="s">
        <v>1</v>
      </c>
      <c r="N149" s="202" t="s">
        <v>43</v>
      </c>
      <c r="O149" s="68"/>
      <c r="P149" s="190">
        <f t="shared" si="1"/>
        <v>0</v>
      </c>
      <c r="Q149" s="190">
        <v>3.0000000000000001E-5</v>
      </c>
      <c r="R149" s="190">
        <f t="shared" si="2"/>
        <v>3.0000000000000001E-5</v>
      </c>
      <c r="S149" s="190">
        <v>0</v>
      </c>
      <c r="T149" s="191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2" t="s">
        <v>177</v>
      </c>
      <c r="AT149" s="192" t="s">
        <v>133</v>
      </c>
      <c r="AU149" s="192" t="s">
        <v>84</v>
      </c>
      <c r="AY149" s="14" t="s">
        <v>121</v>
      </c>
      <c r="BE149" s="193">
        <f t="shared" si="4"/>
        <v>0</v>
      </c>
      <c r="BF149" s="193">
        <f t="shared" si="5"/>
        <v>0</v>
      </c>
      <c r="BG149" s="193">
        <f t="shared" si="6"/>
        <v>0</v>
      </c>
      <c r="BH149" s="193">
        <f t="shared" si="7"/>
        <v>0</v>
      </c>
      <c r="BI149" s="193">
        <f t="shared" si="8"/>
        <v>0</v>
      </c>
      <c r="BJ149" s="14" t="s">
        <v>84</v>
      </c>
      <c r="BK149" s="193">
        <f t="shared" si="9"/>
        <v>0</v>
      </c>
      <c r="BL149" s="14" t="s">
        <v>127</v>
      </c>
      <c r="BM149" s="192" t="s">
        <v>206</v>
      </c>
    </row>
    <row r="150" spans="1:65" s="2" customFormat="1" ht="24.2" customHeight="1">
      <c r="A150" s="31"/>
      <c r="B150" s="32"/>
      <c r="C150" s="194" t="s">
        <v>207</v>
      </c>
      <c r="D150" s="194" t="s">
        <v>133</v>
      </c>
      <c r="E150" s="195" t="s">
        <v>208</v>
      </c>
      <c r="F150" s="196" t="s">
        <v>209</v>
      </c>
      <c r="G150" s="197" t="s">
        <v>125</v>
      </c>
      <c r="H150" s="198">
        <v>1</v>
      </c>
      <c r="I150" s="199"/>
      <c r="J150" s="198">
        <f t="shared" si="0"/>
        <v>0</v>
      </c>
      <c r="K150" s="196" t="s">
        <v>126</v>
      </c>
      <c r="L150" s="200"/>
      <c r="M150" s="201" t="s">
        <v>1</v>
      </c>
      <c r="N150" s="202" t="s">
        <v>43</v>
      </c>
      <c r="O150" s="68"/>
      <c r="P150" s="190">
        <f t="shared" si="1"/>
        <v>0</v>
      </c>
      <c r="Q150" s="190">
        <v>0</v>
      </c>
      <c r="R150" s="190">
        <f t="shared" si="2"/>
        <v>0</v>
      </c>
      <c r="S150" s="190">
        <v>0</v>
      </c>
      <c r="T150" s="191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2" t="s">
        <v>177</v>
      </c>
      <c r="AT150" s="192" t="s">
        <v>133</v>
      </c>
      <c r="AU150" s="192" t="s">
        <v>84</v>
      </c>
      <c r="AY150" s="14" t="s">
        <v>121</v>
      </c>
      <c r="BE150" s="193">
        <f t="shared" si="4"/>
        <v>0</v>
      </c>
      <c r="BF150" s="193">
        <f t="shared" si="5"/>
        <v>0</v>
      </c>
      <c r="BG150" s="193">
        <f t="shared" si="6"/>
        <v>0</v>
      </c>
      <c r="BH150" s="193">
        <f t="shared" si="7"/>
        <v>0</v>
      </c>
      <c r="BI150" s="193">
        <f t="shared" si="8"/>
        <v>0</v>
      </c>
      <c r="BJ150" s="14" t="s">
        <v>84</v>
      </c>
      <c r="BK150" s="193">
        <f t="shared" si="9"/>
        <v>0</v>
      </c>
      <c r="BL150" s="14" t="s">
        <v>127</v>
      </c>
      <c r="BM150" s="192" t="s">
        <v>210</v>
      </c>
    </row>
    <row r="151" spans="1:65" s="2" customFormat="1" ht="24.2" customHeight="1">
      <c r="A151" s="31"/>
      <c r="B151" s="32"/>
      <c r="C151" s="182" t="s">
        <v>211</v>
      </c>
      <c r="D151" s="182" t="s">
        <v>122</v>
      </c>
      <c r="E151" s="183" t="s">
        <v>212</v>
      </c>
      <c r="F151" s="184" t="s">
        <v>213</v>
      </c>
      <c r="G151" s="185" t="s">
        <v>125</v>
      </c>
      <c r="H151" s="186">
        <v>1</v>
      </c>
      <c r="I151" s="187"/>
      <c r="J151" s="186">
        <f t="shared" si="0"/>
        <v>0</v>
      </c>
      <c r="K151" s="184" t="s">
        <v>126</v>
      </c>
      <c r="L151" s="36"/>
      <c r="M151" s="188" t="s">
        <v>1</v>
      </c>
      <c r="N151" s="189" t="s">
        <v>43</v>
      </c>
      <c r="O151" s="68"/>
      <c r="P151" s="190">
        <f t="shared" si="1"/>
        <v>0</v>
      </c>
      <c r="Q151" s="190">
        <v>0</v>
      </c>
      <c r="R151" s="190">
        <f t="shared" si="2"/>
        <v>0</v>
      </c>
      <c r="S151" s="190">
        <v>0</v>
      </c>
      <c r="T151" s="191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2" t="s">
        <v>138</v>
      </c>
      <c r="AT151" s="192" t="s">
        <v>122</v>
      </c>
      <c r="AU151" s="192" t="s">
        <v>84</v>
      </c>
      <c r="AY151" s="14" t="s">
        <v>121</v>
      </c>
      <c r="BE151" s="193">
        <f t="shared" si="4"/>
        <v>0</v>
      </c>
      <c r="BF151" s="193">
        <f t="shared" si="5"/>
        <v>0</v>
      </c>
      <c r="BG151" s="193">
        <f t="shared" si="6"/>
        <v>0</v>
      </c>
      <c r="BH151" s="193">
        <f t="shared" si="7"/>
        <v>0</v>
      </c>
      <c r="BI151" s="193">
        <f t="shared" si="8"/>
        <v>0</v>
      </c>
      <c r="BJ151" s="14" t="s">
        <v>84</v>
      </c>
      <c r="BK151" s="193">
        <f t="shared" si="9"/>
        <v>0</v>
      </c>
      <c r="BL151" s="14" t="s">
        <v>138</v>
      </c>
      <c r="BM151" s="192" t="s">
        <v>214</v>
      </c>
    </row>
    <row r="152" spans="1:65" s="2" customFormat="1" ht="24.2" customHeight="1">
      <c r="A152" s="31"/>
      <c r="B152" s="32"/>
      <c r="C152" s="194" t="s">
        <v>215</v>
      </c>
      <c r="D152" s="194" t="s">
        <v>133</v>
      </c>
      <c r="E152" s="195" t="s">
        <v>216</v>
      </c>
      <c r="F152" s="196" t="s">
        <v>217</v>
      </c>
      <c r="G152" s="197" t="s">
        <v>125</v>
      </c>
      <c r="H152" s="198">
        <v>1</v>
      </c>
      <c r="I152" s="199"/>
      <c r="J152" s="198">
        <f t="shared" si="0"/>
        <v>0</v>
      </c>
      <c r="K152" s="196" t="s">
        <v>126</v>
      </c>
      <c r="L152" s="200"/>
      <c r="M152" s="201" t="s">
        <v>1</v>
      </c>
      <c r="N152" s="202" t="s">
        <v>43</v>
      </c>
      <c r="O152" s="68"/>
      <c r="P152" s="190">
        <f t="shared" si="1"/>
        <v>0</v>
      </c>
      <c r="Q152" s="190">
        <v>4.0000000000000003E-5</v>
      </c>
      <c r="R152" s="190">
        <f t="shared" si="2"/>
        <v>4.0000000000000003E-5</v>
      </c>
      <c r="S152" s="190">
        <v>0</v>
      </c>
      <c r="T152" s="191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2" t="s">
        <v>149</v>
      </c>
      <c r="AT152" s="192" t="s">
        <v>133</v>
      </c>
      <c r="AU152" s="192" t="s">
        <v>84</v>
      </c>
      <c r="AY152" s="14" t="s">
        <v>121</v>
      </c>
      <c r="BE152" s="193">
        <f t="shared" si="4"/>
        <v>0</v>
      </c>
      <c r="BF152" s="193">
        <f t="shared" si="5"/>
        <v>0</v>
      </c>
      <c r="BG152" s="193">
        <f t="shared" si="6"/>
        <v>0</v>
      </c>
      <c r="BH152" s="193">
        <f t="shared" si="7"/>
        <v>0</v>
      </c>
      <c r="BI152" s="193">
        <f t="shared" si="8"/>
        <v>0</v>
      </c>
      <c r="BJ152" s="14" t="s">
        <v>84</v>
      </c>
      <c r="BK152" s="193">
        <f t="shared" si="9"/>
        <v>0</v>
      </c>
      <c r="BL152" s="14" t="s">
        <v>138</v>
      </c>
      <c r="BM152" s="192" t="s">
        <v>218</v>
      </c>
    </row>
    <row r="153" spans="1:65" s="2" customFormat="1" ht="16.5" customHeight="1">
      <c r="A153" s="31"/>
      <c r="B153" s="32"/>
      <c r="C153" s="194" t="s">
        <v>219</v>
      </c>
      <c r="D153" s="194" t="s">
        <v>133</v>
      </c>
      <c r="E153" s="195" t="s">
        <v>220</v>
      </c>
      <c r="F153" s="196" t="s">
        <v>221</v>
      </c>
      <c r="G153" s="197" t="s">
        <v>125</v>
      </c>
      <c r="H153" s="198">
        <v>2</v>
      </c>
      <c r="I153" s="199"/>
      <c r="J153" s="198">
        <f t="shared" si="0"/>
        <v>0</v>
      </c>
      <c r="K153" s="196" t="s">
        <v>126</v>
      </c>
      <c r="L153" s="200"/>
      <c r="M153" s="201" t="s">
        <v>1</v>
      </c>
      <c r="N153" s="202" t="s">
        <v>43</v>
      </c>
      <c r="O153" s="68"/>
      <c r="P153" s="190">
        <f t="shared" si="1"/>
        <v>0</v>
      </c>
      <c r="Q153" s="190">
        <v>3.0000000000000001E-5</v>
      </c>
      <c r="R153" s="190">
        <f t="shared" si="2"/>
        <v>6.0000000000000002E-5</v>
      </c>
      <c r="S153" s="190">
        <v>0</v>
      </c>
      <c r="T153" s="191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2" t="s">
        <v>149</v>
      </c>
      <c r="AT153" s="192" t="s">
        <v>133</v>
      </c>
      <c r="AU153" s="192" t="s">
        <v>84</v>
      </c>
      <c r="AY153" s="14" t="s">
        <v>121</v>
      </c>
      <c r="BE153" s="193">
        <f t="shared" si="4"/>
        <v>0</v>
      </c>
      <c r="BF153" s="193">
        <f t="shared" si="5"/>
        <v>0</v>
      </c>
      <c r="BG153" s="193">
        <f t="shared" si="6"/>
        <v>0</v>
      </c>
      <c r="BH153" s="193">
        <f t="shared" si="7"/>
        <v>0</v>
      </c>
      <c r="BI153" s="193">
        <f t="shared" si="8"/>
        <v>0</v>
      </c>
      <c r="BJ153" s="14" t="s">
        <v>84</v>
      </c>
      <c r="BK153" s="193">
        <f t="shared" si="9"/>
        <v>0</v>
      </c>
      <c r="BL153" s="14" t="s">
        <v>138</v>
      </c>
      <c r="BM153" s="192" t="s">
        <v>222</v>
      </c>
    </row>
    <row r="154" spans="1:65" s="2" customFormat="1" ht="24.2" customHeight="1">
      <c r="A154" s="31"/>
      <c r="B154" s="32"/>
      <c r="C154" s="182" t="s">
        <v>223</v>
      </c>
      <c r="D154" s="182" t="s">
        <v>122</v>
      </c>
      <c r="E154" s="183" t="s">
        <v>224</v>
      </c>
      <c r="F154" s="184" t="s">
        <v>225</v>
      </c>
      <c r="G154" s="185" t="s">
        <v>125</v>
      </c>
      <c r="H154" s="186">
        <v>6</v>
      </c>
      <c r="I154" s="187"/>
      <c r="J154" s="186">
        <f t="shared" si="0"/>
        <v>0</v>
      </c>
      <c r="K154" s="184" t="s">
        <v>126</v>
      </c>
      <c r="L154" s="36"/>
      <c r="M154" s="188" t="s">
        <v>1</v>
      </c>
      <c r="N154" s="189" t="s">
        <v>43</v>
      </c>
      <c r="O154" s="68"/>
      <c r="P154" s="190">
        <f t="shared" si="1"/>
        <v>0</v>
      </c>
      <c r="Q154" s="190">
        <v>0</v>
      </c>
      <c r="R154" s="190">
        <f t="shared" si="2"/>
        <v>0</v>
      </c>
      <c r="S154" s="190">
        <v>0</v>
      </c>
      <c r="T154" s="191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2" t="s">
        <v>138</v>
      </c>
      <c r="AT154" s="192" t="s">
        <v>122</v>
      </c>
      <c r="AU154" s="192" t="s">
        <v>84</v>
      </c>
      <c r="AY154" s="14" t="s">
        <v>121</v>
      </c>
      <c r="BE154" s="193">
        <f t="shared" si="4"/>
        <v>0</v>
      </c>
      <c r="BF154" s="193">
        <f t="shared" si="5"/>
        <v>0</v>
      </c>
      <c r="BG154" s="193">
        <f t="shared" si="6"/>
        <v>0</v>
      </c>
      <c r="BH154" s="193">
        <f t="shared" si="7"/>
        <v>0</v>
      </c>
      <c r="BI154" s="193">
        <f t="shared" si="8"/>
        <v>0</v>
      </c>
      <c r="BJ154" s="14" t="s">
        <v>84</v>
      </c>
      <c r="BK154" s="193">
        <f t="shared" si="9"/>
        <v>0</v>
      </c>
      <c r="BL154" s="14" t="s">
        <v>138</v>
      </c>
      <c r="BM154" s="192" t="s">
        <v>226</v>
      </c>
    </row>
    <row r="155" spans="1:65" s="2" customFormat="1" ht="24.2" customHeight="1">
      <c r="A155" s="31"/>
      <c r="B155" s="32"/>
      <c r="C155" s="194" t="s">
        <v>227</v>
      </c>
      <c r="D155" s="194" t="s">
        <v>133</v>
      </c>
      <c r="E155" s="195" t="s">
        <v>228</v>
      </c>
      <c r="F155" s="196" t="s">
        <v>229</v>
      </c>
      <c r="G155" s="197" t="s">
        <v>125</v>
      </c>
      <c r="H155" s="198">
        <v>4</v>
      </c>
      <c r="I155" s="199"/>
      <c r="J155" s="198">
        <f t="shared" si="0"/>
        <v>0</v>
      </c>
      <c r="K155" s="196" t="s">
        <v>126</v>
      </c>
      <c r="L155" s="200"/>
      <c r="M155" s="201" t="s">
        <v>1</v>
      </c>
      <c r="N155" s="202" t="s">
        <v>43</v>
      </c>
      <c r="O155" s="68"/>
      <c r="P155" s="190">
        <f t="shared" si="1"/>
        <v>0</v>
      </c>
      <c r="Q155" s="190">
        <v>4.0000000000000003E-5</v>
      </c>
      <c r="R155" s="190">
        <f t="shared" si="2"/>
        <v>1.6000000000000001E-4</v>
      </c>
      <c r="S155" s="190">
        <v>0</v>
      </c>
      <c r="T155" s="191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2" t="s">
        <v>149</v>
      </c>
      <c r="AT155" s="192" t="s">
        <v>133</v>
      </c>
      <c r="AU155" s="192" t="s">
        <v>84</v>
      </c>
      <c r="AY155" s="14" t="s">
        <v>121</v>
      </c>
      <c r="BE155" s="193">
        <f t="shared" si="4"/>
        <v>0</v>
      </c>
      <c r="BF155" s="193">
        <f t="shared" si="5"/>
        <v>0</v>
      </c>
      <c r="BG155" s="193">
        <f t="shared" si="6"/>
        <v>0</v>
      </c>
      <c r="BH155" s="193">
        <f t="shared" si="7"/>
        <v>0</v>
      </c>
      <c r="BI155" s="193">
        <f t="shared" si="8"/>
        <v>0</v>
      </c>
      <c r="BJ155" s="14" t="s">
        <v>84</v>
      </c>
      <c r="BK155" s="193">
        <f t="shared" si="9"/>
        <v>0</v>
      </c>
      <c r="BL155" s="14" t="s">
        <v>138</v>
      </c>
      <c r="BM155" s="192" t="s">
        <v>230</v>
      </c>
    </row>
    <row r="156" spans="1:65" s="2" customFormat="1" ht="24.2" customHeight="1">
      <c r="A156" s="31"/>
      <c r="B156" s="32"/>
      <c r="C156" s="194" t="s">
        <v>231</v>
      </c>
      <c r="D156" s="194" t="s">
        <v>133</v>
      </c>
      <c r="E156" s="195" t="s">
        <v>232</v>
      </c>
      <c r="F156" s="196" t="s">
        <v>233</v>
      </c>
      <c r="G156" s="197" t="s">
        <v>125</v>
      </c>
      <c r="H156" s="198">
        <v>2</v>
      </c>
      <c r="I156" s="199"/>
      <c r="J156" s="198">
        <f t="shared" si="0"/>
        <v>0</v>
      </c>
      <c r="K156" s="196" t="s">
        <v>126</v>
      </c>
      <c r="L156" s="200"/>
      <c r="M156" s="201" t="s">
        <v>1</v>
      </c>
      <c r="N156" s="202" t="s">
        <v>43</v>
      </c>
      <c r="O156" s="68"/>
      <c r="P156" s="190">
        <f t="shared" si="1"/>
        <v>0</v>
      </c>
      <c r="Q156" s="190">
        <v>1.1E-4</v>
      </c>
      <c r="R156" s="190">
        <f t="shared" si="2"/>
        <v>2.2000000000000001E-4</v>
      </c>
      <c r="S156" s="190">
        <v>0</v>
      </c>
      <c r="T156" s="191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2" t="s">
        <v>186</v>
      </c>
      <c r="AT156" s="192" t="s">
        <v>133</v>
      </c>
      <c r="AU156" s="192" t="s">
        <v>84</v>
      </c>
      <c r="AY156" s="14" t="s">
        <v>121</v>
      </c>
      <c r="BE156" s="193">
        <f t="shared" si="4"/>
        <v>0</v>
      </c>
      <c r="BF156" s="193">
        <f t="shared" si="5"/>
        <v>0</v>
      </c>
      <c r="BG156" s="193">
        <f t="shared" si="6"/>
        <v>0</v>
      </c>
      <c r="BH156" s="193">
        <f t="shared" si="7"/>
        <v>0</v>
      </c>
      <c r="BI156" s="193">
        <f t="shared" si="8"/>
        <v>0</v>
      </c>
      <c r="BJ156" s="14" t="s">
        <v>84</v>
      </c>
      <c r="BK156" s="193">
        <f t="shared" si="9"/>
        <v>0</v>
      </c>
      <c r="BL156" s="14" t="s">
        <v>186</v>
      </c>
      <c r="BM156" s="192" t="s">
        <v>234</v>
      </c>
    </row>
    <row r="157" spans="1:65" s="2" customFormat="1" ht="24.2" customHeight="1">
      <c r="A157" s="31"/>
      <c r="B157" s="32"/>
      <c r="C157" s="182" t="s">
        <v>235</v>
      </c>
      <c r="D157" s="182" t="s">
        <v>122</v>
      </c>
      <c r="E157" s="183" t="s">
        <v>236</v>
      </c>
      <c r="F157" s="184" t="s">
        <v>237</v>
      </c>
      <c r="G157" s="185" t="s">
        <v>125</v>
      </c>
      <c r="H157" s="186">
        <v>2</v>
      </c>
      <c r="I157" s="187"/>
      <c r="J157" s="186">
        <f t="shared" si="0"/>
        <v>0</v>
      </c>
      <c r="K157" s="184" t="s">
        <v>126</v>
      </c>
      <c r="L157" s="36"/>
      <c r="M157" s="188" t="s">
        <v>1</v>
      </c>
      <c r="N157" s="189" t="s">
        <v>43</v>
      </c>
      <c r="O157" s="68"/>
      <c r="P157" s="190">
        <f t="shared" si="1"/>
        <v>0</v>
      </c>
      <c r="Q157" s="190">
        <v>0</v>
      </c>
      <c r="R157" s="190">
        <f t="shared" si="2"/>
        <v>0</v>
      </c>
      <c r="S157" s="190">
        <v>0</v>
      </c>
      <c r="T157" s="191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2" t="s">
        <v>136</v>
      </c>
      <c r="AT157" s="192" t="s">
        <v>122</v>
      </c>
      <c r="AU157" s="192" t="s">
        <v>84</v>
      </c>
      <c r="AY157" s="14" t="s">
        <v>121</v>
      </c>
      <c r="BE157" s="193">
        <f t="shared" si="4"/>
        <v>0</v>
      </c>
      <c r="BF157" s="193">
        <f t="shared" si="5"/>
        <v>0</v>
      </c>
      <c r="BG157" s="193">
        <f t="shared" si="6"/>
        <v>0</v>
      </c>
      <c r="BH157" s="193">
        <f t="shared" si="7"/>
        <v>0</v>
      </c>
      <c r="BI157" s="193">
        <f t="shared" si="8"/>
        <v>0</v>
      </c>
      <c r="BJ157" s="14" t="s">
        <v>84</v>
      </c>
      <c r="BK157" s="193">
        <f t="shared" si="9"/>
        <v>0</v>
      </c>
      <c r="BL157" s="14" t="s">
        <v>136</v>
      </c>
      <c r="BM157" s="192" t="s">
        <v>238</v>
      </c>
    </row>
    <row r="158" spans="1:65" s="2" customFormat="1" ht="24.2" customHeight="1">
      <c r="A158" s="31"/>
      <c r="B158" s="32"/>
      <c r="C158" s="194" t="s">
        <v>177</v>
      </c>
      <c r="D158" s="194" t="s">
        <v>133</v>
      </c>
      <c r="E158" s="195" t="s">
        <v>239</v>
      </c>
      <c r="F158" s="196" t="s">
        <v>240</v>
      </c>
      <c r="G158" s="197" t="s">
        <v>125</v>
      </c>
      <c r="H158" s="198">
        <v>2</v>
      </c>
      <c r="I158" s="199"/>
      <c r="J158" s="198">
        <f t="shared" si="0"/>
        <v>0</v>
      </c>
      <c r="K158" s="196" t="s">
        <v>126</v>
      </c>
      <c r="L158" s="200"/>
      <c r="M158" s="201" t="s">
        <v>1</v>
      </c>
      <c r="N158" s="202" t="s">
        <v>43</v>
      </c>
      <c r="O158" s="68"/>
      <c r="P158" s="190">
        <f t="shared" si="1"/>
        <v>0</v>
      </c>
      <c r="Q158" s="190">
        <v>4.0000000000000003E-5</v>
      </c>
      <c r="R158" s="190">
        <f t="shared" si="2"/>
        <v>8.0000000000000007E-5</v>
      </c>
      <c r="S158" s="190">
        <v>0</v>
      </c>
      <c r="T158" s="191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2" t="s">
        <v>186</v>
      </c>
      <c r="AT158" s="192" t="s">
        <v>133</v>
      </c>
      <c r="AU158" s="192" t="s">
        <v>84</v>
      </c>
      <c r="AY158" s="14" t="s">
        <v>121</v>
      </c>
      <c r="BE158" s="193">
        <f t="shared" si="4"/>
        <v>0</v>
      </c>
      <c r="BF158" s="193">
        <f t="shared" si="5"/>
        <v>0</v>
      </c>
      <c r="BG158" s="193">
        <f t="shared" si="6"/>
        <v>0</v>
      </c>
      <c r="BH158" s="193">
        <f t="shared" si="7"/>
        <v>0</v>
      </c>
      <c r="BI158" s="193">
        <f t="shared" si="8"/>
        <v>0</v>
      </c>
      <c r="BJ158" s="14" t="s">
        <v>84</v>
      </c>
      <c r="BK158" s="193">
        <f t="shared" si="9"/>
        <v>0</v>
      </c>
      <c r="BL158" s="14" t="s">
        <v>186</v>
      </c>
      <c r="BM158" s="192" t="s">
        <v>241</v>
      </c>
    </row>
    <row r="159" spans="1:65" s="2" customFormat="1" ht="24.2" customHeight="1">
      <c r="A159" s="31"/>
      <c r="B159" s="32"/>
      <c r="C159" s="182" t="s">
        <v>242</v>
      </c>
      <c r="D159" s="182" t="s">
        <v>122</v>
      </c>
      <c r="E159" s="183" t="s">
        <v>243</v>
      </c>
      <c r="F159" s="184" t="s">
        <v>244</v>
      </c>
      <c r="G159" s="185" t="s">
        <v>125</v>
      </c>
      <c r="H159" s="186">
        <v>1</v>
      </c>
      <c r="I159" s="187"/>
      <c r="J159" s="186">
        <f t="shared" ref="J159:J190" si="10">ROUND(I159*H159,2)</f>
        <v>0</v>
      </c>
      <c r="K159" s="184" t="s">
        <v>126</v>
      </c>
      <c r="L159" s="36"/>
      <c r="M159" s="188" t="s">
        <v>1</v>
      </c>
      <c r="N159" s="189" t="s">
        <v>43</v>
      </c>
      <c r="O159" s="68"/>
      <c r="P159" s="190">
        <f t="shared" ref="P159:P190" si="11">O159*H159</f>
        <v>0</v>
      </c>
      <c r="Q159" s="190">
        <v>0</v>
      </c>
      <c r="R159" s="190">
        <f t="shared" ref="R159:R190" si="12">Q159*H159</f>
        <v>0</v>
      </c>
      <c r="S159" s="190">
        <v>0</v>
      </c>
      <c r="T159" s="191">
        <f t="shared" ref="T159:T190" si="13"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2" t="s">
        <v>138</v>
      </c>
      <c r="AT159" s="192" t="s">
        <v>122</v>
      </c>
      <c r="AU159" s="192" t="s">
        <v>84</v>
      </c>
      <c r="AY159" s="14" t="s">
        <v>121</v>
      </c>
      <c r="BE159" s="193">
        <f t="shared" ref="BE159:BE190" si="14">IF(N159="základní",J159,0)</f>
        <v>0</v>
      </c>
      <c r="BF159" s="193">
        <f t="shared" ref="BF159:BF190" si="15">IF(N159="snížená",J159,0)</f>
        <v>0</v>
      </c>
      <c r="BG159" s="193">
        <f t="shared" ref="BG159:BG190" si="16">IF(N159="zákl. přenesená",J159,0)</f>
        <v>0</v>
      </c>
      <c r="BH159" s="193">
        <f t="shared" ref="BH159:BH190" si="17">IF(N159="sníž. přenesená",J159,0)</f>
        <v>0</v>
      </c>
      <c r="BI159" s="193">
        <f t="shared" ref="BI159:BI190" si="18">IF(N159="nulová",J159,0)</f>
        <v>0</v>
      </c>
      <c r="BJ159" s="14" t="s">
        <v>84</v>
      </c>
      <c r="BK159" s="193">
        <f t="shared" ref="BK159:BK190" si="19">ROUND(I159*H159,2)</f>
        <v>0</v>
      </c>
      <c r="BL159" s="14" t="s">
        <v>138</v>
      </c>
      <c r="BM159" s="192" t="s">
        <v>245</v>
      </c>
    </row>
    <row r="160" spans="1:65" s="2" customFormat="1" ht="21.75" customHeight="1">
      <c r="A160" s="31"/>
      <c r="B160" s="32"/>
      <c r="C160" s="194" t="s">
        <v>246</v>
      </c>
      <c r="D160" s="194" t="s">
        <v>133</v>
      </c>
      <c r="E160" s="195" t="s">
        <v>247</v>
      </c>
      <c r="F160" s="196" t="s">
        <v>248</v>
      </c>
      <c r="G160" s="197" t="s">
        <v>249</v>
      </c>
      <c r="H160" s="198">
        <v>1</v>
      </c>
      <c r="I160" s="199"/>
      <c r="J160" s="198">
        <f t="shared" si="10"/>
        <v>0</v>
      </c>
      <c r="K160" s="196" t="s">
        <v>1</v>
      </c>
      <c r="L160" s="200"/>
      <c r="M160" s="201" t="s">
        <v>1</v>
      </c>
      <c r="N160" s="202" t="s">
        <v>43</v>
      </c>
      <c r="O160" s="68"/>
      <c r="P160" s="190">
        <f t="shared" si="11"/>
        <v>0</v>
      </c>
      <c r="Q160" s="190">
        <v>0</v>
      </c>
      <c r="R160" s="190">
        <f t="shared" si="12"/>
        <v>0</v>
      </c>
      <c r="S160" s="190">
        <v>0</v>
      </c>
      <c r="T160" s="191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2" t="s">
        <v>149</v>
      </c>
      <c r="AT160" s="192" t="s">
        <v>133</v>
      </c>
      <c r="AU160" s="192" t="s">
        <v>84</v>
      </c>
      <c r="AY160" s="14" t="s">
        <v>121</v>
      </c>
      <c r="BE160" s="193">
        <f t="shared" si="14"/>
        <v>0</v>
      </c>
      <c r="BF160" s="193">
        <f t="shared" si="15"/>
        <v>0</v>
      </c>
      <c r="BG160" s="193">
        <f t="shared" si="16"/>
        <v>0</v>
      </c>
      <c r="BH160" s="193">
        <f t="shared" si="17"/>
        <v>0</v>
      </c>
      <c r="BI160" s="193">
        <f t="shared" si="18"/>
        <v>0</v>
      </c>
      <c r="BJ160" s="14" t="s">
        <v>84</v>
      </c>
      <c r="BK160" s="193">
        <f t="shared" si="19"/>
        <v>0</v>
      </c>
      <c r="BL160" s="14" t="s">
        <v>138</v>
      </c>
      <c r="BM160" s="192" t="s">
        <v>250</v>
      </c>
    </row>
    <row r="161" spans="1:65" s="2" customFormat="1" ht="21.75" customHeight="1">
      <c r="A161" s="31"/>
      <c r="B161" s="32"/>
      <c r="C161" s="182" t="s">
        <v>251</v>
      </c>
      <c r="D161" s="182" t="s">
        <v>122</v>
      </c>
      <c r="E161" s="183" t="s">
        <v>252</v>
      </c>
      <c r="F161" s="184" t="s">
        <v>253</v>
      </c>
      <c r="G161" s="185" t="s">
        <v>125</v>
      </c>
      <c r="H161" s="186">
        <v>3</v>
      </c>
      <c r="I161" s="187"/>
      <c r="J161" s="186">
        <f t="shared" si="10"/>
        <v>0</v>
      </c>
      <c r="K161" s="184" t="s">
        <v>126</v>
      </c>
      <c r="L161" s="36"/>
      <c r="M161" s="188" t="s">
        <v>1</v>
      </c>
      <c r="N161" s="189" t="s">
        <v>43</v>
      </c>
      <c r="O161" s="68"/>
      <c r="P161" s="190">
        <f t="shared" si="11"/>
        <v>0</v>
      </c>
      <c r="Q161" s="190">
        <v>0</v>
      </c>
      <c r="R161" s="190">
        <f t="shared" si="12"/>
        <v>0</v>
      </c>
      <c r="S161" s="190">
        <v>0</v>
      </c>
      <c r="T161" s="191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2" t="s">
        <v>127</v>
      </c>
      <c r="AT161" s="192" t="s">
        <v>122</v>
      </c>
      <c r="AU161" s="192" t="s">
        <v>84</v>
      </c>
      <c r="AY161" s="14" t="s">
        <v>121</v>
      </c>
      <c r="BE161" s="193">
        <f t="shared" si="14"/>
        <v>0</v>
      </c>
      <c r="BF161" s="193">
        <f t="shared" si="15"/>
        <v>0</v>
      </c>
      <c r="BG161" s="193">
        <f t="shared" si="16"/>
        <v>0</v>
      </c>
      <c r="BH161" s="193">
        <f t="shared" si="17"/>
        <v>0</v>
      </c>
      <c r="BI161" s="193">
        <f t="shared" si="18"/>
        <v>0</v>
      </c>
      <c r="BJ161" s="14" t="s">
        <v>84</v>
      </c>
      <c r="BK161" s="193">
        <f t="shared" si="19"/>
        <v>0</v>
      </c>
      <c r="BL161" s="14" t="s">
        <v>127</v>
      </c>
      <c r="BM161" s="192" t="s">
        <v>254</v>
      </c>
    </row>
    <row r="162" spans="1:65" s="2" customFormat="1" ht="21.75" customHeight="1">
      <c r="A162" s="31"/>
      <c r="B162" s="32"/>
      <c r="C162" s="194" t="s">
        <v>255</v>
      </c>
      <c r="D162" s="194" t="s">
        <v>133</v>
      </c>
      <c r="E162" s="195" t="s">
        <v>256</v>
      </c>
      <c r="F162" s="196" t="s">
        <v>257</v>
      </c>
      <c r="G162" s="197" t="s">
        <v>135</v>
      </c>
      <c r="H162" s="198">
        <v>3</v>
      </c>
      <c r="I162" s="199"/>
      <c r="J162" s="198">
        <f t="shared" si="10"/>
        <v>0</v>
      </c>
      <c r="K162" s="196" t="s">
        <v>1</v>
      </c>
      <c r="L162" s="200"/>
      <c r="M162" s="201" t="s">
        <v>1</v>
      </c>
      <c r="N162" s="202" t="s">
        <v>43</v>
      </c>
      <c r="O162" s="68"/>
      <c r="P162" s="190">
        <f t="shared" si="11"/>
        <v>0</v>
      </c>
      <c r="Q162" s="190">
        <v>0</v>
      </c>
      <c r="R162" s="190">
        <f t="shared" si="12"/>
        <v>0</v>
      </c>
      <c r="S162" s="190">
        <v>0</v>
      </c>
      <c r="T162" s="191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2" t="s">
        <v>177</v>
      </c>
      <c r="AT162" s="192" t="s">
        <v>133</v>
      </c>
      <c r="AU162" s="192" t="s">
        <v>84</v>
      </c>
      <c r="AY162" s="14" t="s">
        <v>121</v>
      </c>
      <c r="BE162" s="193">
        <f t="shared" si="14"/>
        <v>0</v>
      </c>
      <c r="BF162" s="193">
        <f t="shared" si="15"/>
        <v>0</v>
      </c>
      <c r="BG162" s="193">
        <f t="shared" si="16"/>
        <v>0</v>
      </c>
      <c r="BH162" s="193">
        <f t="shared" si="17"/>
        <v>0</v>
      </c>
      <c r="BI162" s="193">
        <f t="shared" si="18"/>
        <v>0</v>
      </c>
      <c r="BJ162" s="14" t="s">
        <v>84</v>
      </c>
      <c r="BK162" s="193">
        <f t="shared" si="19"/>
        <v>0</v>
      </c>
      <c r="BL162" s="14" t="s">
        <v>127</v>
      </c>
      <c r="BM162" s="192" t="s">
        <v>258</v>
      </c>
    </row>
    <row r="163" spans="1:65" s="2" customFormat="1" ht="24.2" customHeight="1">
      <c r="A163" s="31"/>
      <c r="B163" s="32"/>
      <c r="C163" s="182" t="s">
        <v>259</v>
      </c>
      <c r="D163" s="182" t="s">
        <v>122</v>
      </c>
      <c r="E163" s="183" t="s">
        <v>260</v>
      </c>
      <c r="F163" s="184" t="s">
        <v>261</v>
      </c>
      <c r="G163" s="185" t="s">
        <v>125</v>
      </c>
      <c r="H163" s="186">
        <v>6</v>
      </c>
      <c r="I163" s="187"/>
      <c r="J163" s="186">
        <f t="shared" si="10"/>
        <v>0</v>
      </c>
      <c r="K163" s="184" t="s">
        <v>126</v>
      </c>
      <c r="L163" s="36"/>
      <c r="M163" s="188" t="s">
        <v>1</v>
      </c>
      <c r="N163" s="189" t="s">
        <v>43</v>
      </c>
      <c r="O163" s="68"/>
      <c r="P163" s="190">
        <f t="shared" si="11"/>
        <v>0</v>
      </c>
      <c r="Q163" s="190">
        <v>0</v>
      </c>
      <c r="R163" s="190">
        <f t="shared" si="12"/>
        <v>0</v>
      </c>
      <c r="S163" s="190">
        <v>0</v>
      </c>
      <c r="T163" s="191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2" t="s">
        <v>136</v>
      </c>
      <c r="AT163" s="192" t="s">
        <v>122</v>
      </c>
      <c r="AU163" s="192" t="s">
        <v>84</v>
      </c>
      <c r="AY163" s="14" t="s">
        <v>121</v>
      </c>
      <c r="BE163" s="193">
        <f t="shared" si="14"/>
        <v>0</v>
      </c>
      <c r="BF163" s="193">
        <f t="shared" si="15"/>
        <v>0</v>
      </c>
      <c r="BG163" s="193">
        <f t="shared" si="16"/>
        <v>0</v>
      </c>
      <c r="BH163" s="193">
        <f t="shared" si="17"/>
        <v>0</v>
      </c>
      <c r="BI163" s="193">
        <f t="shared" si="18"/>
        <v>0</v>
      </c>
      <c r="BJ163" s="14" t="s">
        <v>84</v>
      </c>
      <c r="BK163" s="193">
        <f t="shared" si="19"/>
        <v>0</v>
      </c>
      <c r="BL163" s="14" t="s">
        <v>136</v>
      </c>
      <c r="BM163" s="192" t="s">
        <v>262</v>
      </c>
    </row>
    <row r="164" spans="1:65" s="2" customFormat="1" ht="16.5" customHeight="1">
      <c r="A164" s="31"/>
      <c r="B164" s="32"/>
      <c r="C164" s="194" t="s">
        <v>263</v>
      </c>
      <c r="D164" s="194" t="s">
        <v>133</v>
      </c>
      <c r="E164" s="195" t="s">
        <v>264</v>
      </c>
      <c r="F164" s="196" t="s">
        <v>265</v>
      </c>
      <c r="G164" s="197" t="s">
        <v>135</v>
      </c>
      <c r="H164" s="198">
        <v>6</v>
      </c>
      <c r="I164" s="199"/>
      <c r="J164" s="198">
        <f t="shared" si="10"/>
        <v>0</v>
      </c>
      <c r="K164" s="196" t="s">
        <v>1</v>
      </c>
      <c r="L164" s="200"/>
      <c r="M164" s="201" t="s">
        <v>1</v>
      </c>
      <c r="N164" s="202" t="s">
        <v>43</v>
      </c>
      <c r="O164" s="68"/>
      <c r="P164" s="190">
        <f t="shared" si="11"/>
        <v>0</v>
      </c>
      <c r="Q164" s="190">
        <v>0</v>
      </c>
      <c r="R164" s="190">
        <f t="shared" si="12"/>
        <v>0</v>
      </c>
      <c r="S164" s="190">
        <v>0</v>
      </c>
      <c r="T164" s="191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2" t="s">
        <v>136</v>
      </c>
      <c r="AT164" s="192" t="s">
        <v>133</v>
      </c>
      <c r="AU164" s="192" t="s">
        <v>84</v>
      </c>
      <c r="AY164" s="14" t="s">
        <v>121</v>
      </c>
      <c r="BE164" s="193">
        <f t="shared" si="14"/>
        <v>0</v>
      </c>
      <c r="BF164" s="193">
        <f t="shared" si="15"/>
        <v>0</v>
      </c>
      <c r="BG164" s="193">
        <f t="shared" si="16"/>
        <v>0</v>
      </c>
      <c r="BH164" s="193">
        <f t="shared" si="17"/>
        <v>0</v>
      </c>
      <c r="BI164" s="193">
        <f t="shared" si="18"/>
        <v>0</v>
      </c>
      <c r="BJ164" s="14" t="s">
        <v>84</v>
      </c>
      <c r="BK164" s="193">
        <f t="shared" si="19"/>
        <v>0</v>
      </c>
      <c r="BL164" s="14" t="s">
        <v>136</v>
      </c>
      <c r="BM164" s="192" t="s">
        <v>266</v>
      </c>
    </row>
    <row r="165" spans="1:65" s="2" customFormat="1" ht="16.5" customHeight="1">
      <c r="A165" s="31"/>
      <c r="B165" s="32"/>
      <c r="C165" s="182" t="s">
        <v>267</v>
      </c>
      <c r="D165" s="182" t="s">
        <v>122</v>
      </c>
      <c r="E165" s="183" t="s">
        <v>268</v>
      </c>
      <c r="F165" s="184" t="s">
        <v>269</v>
      </c>
      <c r="G165" s="185" t="s">
        <v>125</v>
      </c>
      <c r="H165" s="186">
        <v>2</v>
      </c>
      <c r="I165" s="187"/>
      <c r="J165" s="186">
        <f t="shared" si="10"/>
        <v>0</v>
      </c>
      <c r="K165" s="184" t="s">
        <v>126</v>
      </c>
      <c r="L165" s="36"/>
      <c r="M165" s="188" t="s">
        <v>1</v>
      </c>
      <c r="N165" s="189" t="s">
        <v>43</v>
      </c>
      <c r="O165" s="68"/>
      <c r="P165" s="190">
        <f t="shared" si="11"/>
        <v>0</v>
      </c>
      <c r="Q165" s="190">
        <v>0</v>
      </c>
      <c r="R165" s="190">
        <f t="shared" si="12"/>
        <v>0</v>
      </c>
      <c r="S165" s="190">
        <v>0</v>
      </c>
      <c r="T165" s="191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2" t="s">
        <v>138</v>
      </c>
      <c r="AT165" s="192" t="s">
        <v>122</v>
      </c>
      <c r="AU165" s="192" t="s">
        <v>84</v>
      </c>
      <c r="AY165" s="14" t="s">
        <v>121</v>
      </c>
      <c r="BE165" s="193">
        <f t="shared" si="14"/>
        <v>0</v>
      </c>
      <c r="BF165" s="193">
        <f t="shared" si="15"/>
        <v>0</v>
      </c>
      <c r="BG165" s="193">
        <f t="shared" si="16"/>
        <v>0</v>
      </c>
      <c r="BH165" s="193">
        <f t="shared" si="17"/>
        <v>0</v>
      </c>
      <c r="BI165" s="193">
        <f t="shared" si="18"/>
        <v>0</v>
      </c>
      <c r="BJ165" s="14" t="s">
        <v>84</v>
      </c>
      <c r="BK165" s="193">
        <f t="shared" si="19"/>
        <v>0</v>
      </c>
      <c r="BL165" s="14" t="s">
        <v>138</v>
      </c>
      <c r="BM165" s="192" t="s">
        <v>270</v>
      </c>
    </row>
    <row r="166" spans="1:65" s="2" customFormat="1" ht="16.5" customHeight="1">
      <c r="A166" s="31"/>
      <c r="B166" s="32"/>
      <c r="C166" s="194" t="s">
        <v>271</v>
      </c>
      <c r="D166" s="194" t="s">
        <v>133</v>
      </c>
      <c r="E166" s="195" t="s">
        <v>272</v>
      </c>
      <c r="F166" s="196" t="s">
        <v>273</v>
      </c>
      <c r="G166" s="197" t="s">
        <v>135</v>
      </c>
      <c r="H166" s="198">
        <v>1</v>
      </c>
      <c r="I166" s="199"/>
      <c r="J166" s="198">
        <f t="shared" si="10"/>
        <v>0</v>
      </c>
      <c r="K166" s="196" t="s">
        <v>1</v>
      </c>
      <c r="L166" s="200"/>
      <c r="M166" s="201" t="s">
        <v>1</v>
      </c>
      <c r="N166" s="202" t="s">
        <v>43</v>
      </c>
      <c r="O166" s="68"/>
      <c r="P166" s="190">
        <f t="shared" si="11"/>
        <v>0</v>
      </c>
      <c r="Q166" s="190">
        <v>0</v>
      </c>
      <c r="R166" s="190">
        <f t="shared" si="12"/>
        <v>0</v>
      </c>
      <c r="S166" s="190">
        <v>0</v>
      </c>
      <c r="T166" s="191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2" t="s">
        <v>149</v>
      </c>
      <c r="AT166" s="192" t="s">
        <v>133</v>
      </c>
      <c r="AU166" s="192" t="s">
        <v>84</v>
      </c>
      <c r="AY166" s="14" t="s">
        <v>121</v>
      </c>
      <c r="BE166" s="193">
        <f t="shared" si="14"/>
        <v>0</v>
      </c>
      <c r="BF166" s="193">
        <f t="shared" si="15"/>
        <v>0</v>
      </c>
      <c r="BG166" s="193">
        <f t="shared" si="16"/>
        <v>0</v>
      </c>
      <c r="BH166" s="193">
        <f t="shared" si="17"/>
        <v>0</v>
      </c>
      <c r="BI166" s="193">
        <f t="shared" si="18"/>
        <v>0</v>
      </c>
      <c r="BJ166" s="14" t="s">
        <v>84</v>
      </c>
      <c r="BK166" s="193">
        <f t="shared" si="19"/>
        <v>0</v>
      </c>
      <c r="BL166" s="14" t="s">
        <v>138</v>
      </c>
      <c r="BM166" s="192" t="s">
        <v>274</v>
      </c>
    </row>
    <row r="167" spans="1:65" s="2" customFormat="1" ht="16.5" customHeight="1">
      <c r="A167" s="31"/>
      <c r="B167" s="32"/>
      <c r="C167" s="194" t="s">
        <v>275</v>
      </c>
      <c r="D167" s="194" t="s">
        <v>133</v>
      </c>
      <c r="E167" s="195" t="s">
        <v>276</v>
      </c>
      <c r="F167" s="196" t="s">
        <v>277</v>
      </c>
      <c r="G167" s="197" t="s">
        <v>135</v>
      </c>
      <c r="H167" s="198">
        <v>1</v>
      </c>
      <c r="I167" s="199"/>
      <c r="J167" s="198">
        <f t="shared" si="10"/>
        <v>0</v>
      </c>
      <c r="K167" s="196" t="s">
        <v>1</v>
      </c>
      <c r="L167" s="200"/>
      <c r="M167" s="201" t="s">
        <v>1</v>
      </c>
      <c r="N167" s="202" t="s">
        <v>43</v>
      </c>
      <c r="O167" s="68"/>
      <c r="P167" s="190">
        <f t="shared" si="11"/>
        <v>0</v>
      </c>
      <c r="Q167" s="190">
        <v>0</v>
      </c>
      <c r="R167" s="190">
        <f t="shared" si="12"/>
        <v>0</v>
      </c>
      <c r="S167" s="190">
        <v>0</v>
      </c>
      <c r="T167" s="191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2" t="s">
        <v>149</v>
      </c>
      <c r="AT167" s="192" t="s">
        <v>133</v>
      </c>
      <c r="AU167" s="192" t="s">
        <v>84</v>
      </c>
      <c r="AY167" s="14" t="s">
        <v>121</v>
      </c>
      <c r="BE167" s="193">
        <f t="shared" si="14"/>
        <v>0</v>
      </c>
      <c r="BF167" s="193">
        <f t="shared" si="15"/>
        <v>0</v>
      </c>
      <c r="BG167" s="193">
        <f t="shared" si="16"/>
        <v>0</v>
      </c>
      <c r="BH167" s="193">
        <f t="shared" si="17"/>
        <v>0</v>
      </c>
      <c r="BI167" s="193">
        <f t="shared" si="18"/>
        <v>0</v>
      </c>
      <c r="BJ167" s="14" t="s">
        <v>84</v>
      </c>
      <c r="BK167" s="193">
        <f t="shared" si="19"/>
        <v>0</v>
      </c>
      <c r="BL167" s="14" t="s">
        <v>138</v>
      </c>
      <c r="BM167" s="192" t="s">
        <v>278</v>
      </c>
    </row>
    <row r="168" spans="1:65" s="2" customFormat="1" ht="33" customHeight="1">
      <c r="A168" s="31"/>
      <c r="B168" s="32"/>
      <c r="C168" s="182" t="s">
        <v>279</v>
      </c>
      <c r="D168" s="182" t="s">
        <v>122</v>
      </c>
      <c r="E168" s="183" t="s">
        <v>280</v>
      </c>
      <c r="F168" s="184" t="s">
        <v>281</v>
      </c>
      <c r="G168" s="185" t="s">
        <v>125</v>
      </c>
      <c r="H168" s="186">
        <v>15</v>
      </c>
      <c r="I168" s="187"/>
      <c r="J168" s="186">
        <f t="shared" si="10"/>
        <v>0</v>
      </c>
      <c r="K168" s="184" t="s">
        <v>126</v>
      </c>
      <c r="L168" s="36"/>
      <c r="M168" s="188" t="s">
        <v>1</v>
      </c>
      <c r="N168" s="189" t="s">
        <v>43</v>
      </c>
      <c r="O168" s="68"/>
      <c r="P168" s="190">
        <f t="shared" si="11"/>
        <v>0</v>
      </c>
      <c r="Q168" s="190">
        <v>0</v>
      </c>
      <c r="R168" s="190">
        <f t="shared" si="12"/>
        <v>0</v>
      </c>
      <c r="S168" s="190">
        <v>0</v>
      </c>
      <c r="T168" s="191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2" t="s">
        <v>138</v>
      </c>
      <c r="AT168" s="192" t="s">
        <v>122</v>
      </c>
      <c r="AU168" s="192" t="s">
        <v>84</v>
      </c>
      <c r="AY168" s="14" t="s">
        <v>121</v>
      </c>
      <c r="BE168" s="193">
        <f t="shared" si="14"/>
        <v>0</v>
      </c>
      <c r="BF168" s="193">
        <f t="shared" si="15"/>
        <v>0</v>
      </c>
      <c r="BG168" s="193">
        <f t="shared" si="16"/>
        <v>0</v>
      </c>
      <c r="BH168" s="193">
        <f t="shared" si="17"/>
        <v>0</v>
      </c>
      <c r="BI168" s="193">
        <f t="shared" si="18"/>
        <v>0</v>
      </c>
      <c r="BJ168" s="14" t="s">
        <v>84</v>
      </c>
      <c r="BK168" s="193">
        <f t="shared" si="19"/>
        <v>0</v>
      </c>
      <c r="BL168" s="14" t="s">
        <v>138</v>
      </c>
      <c r="BM168" s="192" t="s">
        <v>282</v>
      </c>
    </row>
    <row r="169" spans="1:65" s="2" customFormat="1" ht="24.2" customHeight="1">
      <c r="A169" s="31"/>
      <c r="B169" s="32"/>
      <c r="C169" s="194" t="s">
        <v>283</v>
      </c>
      <c r="D169" s="194" t="s">
        <v>133</v>
      </c>
      <c r="E169" s="195" t="s">
        <v>284</v>
      </c>
      <c r="F169" s="196" t="s">
        <v>285</v>
      </c>
      <c r="G169" s="197" t="s">
        <v>125</v>
      </c>
      <c r="H169" s="198">
        <v>11</v>
      </c>
      <c r="I169" s="199"/>
      <c r="J169" s="198">
        <f t="shared" si="10"/>
        <v>0</v>
      </c>
      <c r="K169" s="196" t="s">
        <v>126</v>
      </c>
      <c r="L169" s="200"/>
      <c r="M169" s="201" t="s">
        <v>1</v>
      </c>
      <c r="N169" s="202" t="s">
        <v>43</v>
      </c>
      <c r="O169" s="68"/>
      <c r="P169" s="190">
        <f t="shared" si="11"/>
        <v>0</v>
      </c>
      <c r="Q169" s="190">
        <v>6.0000000000000002E-5</v>
      </c>
      <c r="R169" s="190">
        <f t="shared" si="12"/>
        <v>6.6E-4</v>
      </c>
      <c r="S169" s="190">
        <v>0</v>
      </c>
      <c r="T169" s="191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2" t="s">
        <v>186</v>
      </c>
      <c r="AT169" s="192" t="s">
        <v>133</v>
      </c>
      <c r="AU169" s="192" t="s">
        <v>84</v>
      </c>
      <c r="AY169" s="14" t="s">
        <v>121</v>
      </c>
      <c r="BE169" s="193">
        <f t="shared" si="14"/>
        <v>0</v>
      </c>
      <c r="BF169" s="193">
        <f t="shared" si="15"/>
        <v>0</v>
      </c>
      <c r="BG169" s="193">
        <f t="shared" si="16"/>
        <v>0</v>
      </c>
      <c r="BH169" s="193">
        <f t="shared" si="17"/>
        <v>0</v>
      </c>
      <c r="BI169" s="193">
        <f t="shared" si="18"/>
        <v>0</v>
      </c>
      <c r="BJ169" s="14" t="s">
        <v>84</v>
      </c>
      <c r="BK169" s="193">
        <f t="shared" si="19"/>
        <v>0</v>
      </c>
      <c r="BL169" s="14" t="s">
        <v>186</v>
      </c>
      <c r="BM169" s="192" t="s">
        <v>286</v>
      </c>
    </row>
    <row r="170" spans="1:65" s="2" customFormat="1" ht="33" customHeight="1">
      <c r="A170" s="31"/>
      <c r="B170" s="32"/>
      <c r="C170" s="194" t="s">
        <v>287</v>
      </c>
      <c r="D170" s="194" t="s">
        <v>133</v>
      </c>
      <c r="E170" s="195" t="s">
        <v>288</v>
      </c>
      <c r="F170" s="196" t="s">
        <v>289</v>
      </c>
      <c r="G170" s="197" t="s">
        <v>125</v>
      </c>
      <c r="H170" s="198">
        <v>4</v>
      </c>
      <c r="I170" s="199"/>
      <c r="J170" s="198">
        <f t="shared" si="10"/>
        <v>0</v>
      </c>
      <c r="K170" s="196" t="s">
        <v>126</v>
      </c>
      <c r="L170" s="200"/>
      <c r="M170" s="201" t="s">
        <v>1</v>
      </c>
      <c r="N170" s="202" t="s">
        <v>43</v>
      </c>
      <c r="O170" s="68"/>
      <c r="P170" s="190">
        <f t="shared" si="11"/>
        <v>0</v>
      </c>
      <c r="Q170" s="190">
        <v>1E-4</v>
      </c>
      <c r="R170" s="190">
        <f t="shared" si="12"/>
        <v>4.0000000000000002E-4</v>
      </c>
      <c r="S170" s="190">
        <v>0</v>
      </c>
      <c r="T170" s="191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2" t="s">
        <v>186</v>
      </c>
      <c r="AT170" s="192" t="s">
        <v>133</v>
      </c>
      <c r="AU170" s="192" t="s">
        <v>84</v>
      </c>
      <c r="AY170" s="14" t="s">
        <v>121</v>
      </c>
      <c r="BE170" s="193">
        <f t="shared" si="14"/>
        <v>0</v>
      </c>
      <c r="BF170" s="193">
        <f t="shared" si="15"/>
        <v>0</v>
      </c>
      <c r="BG170" s="193">
        <f t="shared" si="16"/>
        <v>0</v>
      </c>
      <c r="BH170" s="193">
        <f t="shared" si="17"/>
        <v>0</v>
      </c>
      <c r="BI170" s="193">
        <f t="shared" si="18"/>
        <v>0</v>
      </c>
      <c r="BJ170" s="14" t="s">
        <v>84</v>
      </c>
      <c r="BK170" s="193">
        <f t="shared" si="19"/>
        <v>0</v>
      </c>
      <c r="BL170" s="14" t="s">
        <v>186</v>
      </c>
      <c r="BM170" s="192" t="s">
        <v>290</v>
      </c>
    </row>
    <row r="171" spans="1:65" s="2" customFormat="1" ht="16.5" customHeight="1">
      <c r="A171" s="31"/>
      <c r="B171" s="32"/>
      <c r="C171" s="194" t="s">
        <v>291</v>
      </c>
      <c r="D171" s="194" t="s">
        <v>133</v>
      </c>
      <c r="E171" s="195" t="s">
        <v>292</v>
      </c>
      <c r="F171" s="196" t="s">
        <v>293</v>
      </c>
      <c r="G171" s="197" t="s">
        <v>125</v>
      </c>
      <c r="H171" s="198">
        <v>2</v>
      </c>
      <c r="I171" s="199"/>
      <c r="J171" s="198">
        <f t="shared" si="10"/>
        <v>0</v>
      </c>
      <c r="K171" s="196" t="s">
        <v>126</v>
      </c>
      <c r="L171" s="200"/>
      <c r="M171" s="201" t="s">
        <v>1</v>
      </c>
      <c r="N171" s="202" t="s">
        <v>43</v>
      </c>
      <c r="O171" s="68"/>
      <c r="P171" s="190">
        <f t="shared" si="11"/>
        <v>0</v>
      </c>
      <c r="Q171" s="190">
        <v>6.0000000000000002E-5</v>
      </c>
      <c r="R171" s="190">
        <f t="shared" si="12"/>
        <v>1.2E-4</v>
      </c>
      <c r="S171" s="190">
        <v>0</v>
      </c>
      <c r="T171" s="191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2" t="s">
        <v>186</v>
      </c>
      <c r="AT171" s="192" t="s">
        <v>133</v>
      </c>
      <c r="AU171" s="192" t="s">
        <v>84</v>
      </c>
      <c r="AY171" s="14" t="s">
        <v>121</v>
      </c>
      <c r="BE171" s="193">
        <f t="shared" si="14"/>
        <v>0</v>
      </c>
      <c r="BF171" s="193">
        <f t="shared" si="15"/>
        <v>0</v>
      </c>
      <c r="BG171" s="193">
        <f t="shared" si="16"/>
        <v>0</v>
      </c>
      <c r="BH171" s="193">
        <f t="shared" si="17"/>
        <v>0</v>
      </c>
      <c r="BI171" s="193">
        <f t="shared" si="18"/>
        <v>0</v>
      </c>
      <c r="BJ171" s="14" t="s">
        <v>84</v>
      </c>
      <c r="BK171" s="193">
        <f t="shared" si="19"/>
        <v>0</v>
      </c>
      <c r="BL171" s="14" t="s">
        <v>186</v>
      </c>
      <c r="BM171" s="192" t="s">
        <v>294</v>
      </c>
    </row>
    <row r="172" spans="1:65" s="2" customFormat="1" ht="33" customHeight="1">
      <c r="A172" s="31"/>
      <c r="B172" s="32"/>
      <c r="C172" s="182" t="s">
        <v>295</v>
      </c>
      <c r="D172" s="182" t="s">
        <v>122</v>
      </c>
      <c r="E172" s="183" t="s">
        <v>296</v>
      </c>
      <c r="F172" s="184" t="s">
        <v>297</v>
      </c>
      <c r="G172" s="185" t="s">
        <v>125</v>
      </c>
      <c r="H172" s="186">
        <v>26</v>
      </c>
      <c r="I172" s="187"/>
      <c r="J172" s="186">
        <f t="shared" si="10"/>
        <v>0</v>
      </c>
      <c r="K172" s="184" t="s">
        <v>126</v>
      </c>
      <c r="L172" s="36"/>
      <c r="M172" s="188" t="s">
        <v>1</v>
      </c>
      <c r="N172" s="189" t="s">
        <v>43</v>
      </c>
      <c r="O172" s="68"/>
      <c r="P172" s="190">
        <f t="shared" si="11"/>
        <v>0</v>
      </c>
      <c r="Q172" s="190">
        <v>0</v>
      </c>
      <c r="R172" s="190">
        <f t="shared" si="12"/>
        <v>0</v>
      </c>
      <c r="S172" s="190">
        <v>0</v>
      </c>
      <c r="T172" s="191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2" t="s">
        <v>138</v>
      </c>
      <c r="AT172" s="192" t="s">
        <v>122</v>
      </c>
      <c r="AU172" s="192" t="s">
        <v>84</v>
      </c>
      <c r="AY172" s="14" t="s">
        <v>121</v>
      </c>
      <c r="BE172" s="193">
        <f t="shared" si="14"/>
        <v>0</v>
      </c>
      <c r="BF172" s="193">
        <f t="shared" si="15"/>
        <v>0</v>
      </c>
      <c r="BG172" s="193">
        <f t="shared" si="16"/>
        <v>0</v>
      </c>
      <c r="BH172" s="193">
        <f t="shared" si="17"/>
        <v>0</v>
      </c>
      <c r="BI172" s="193">
        <f t="shared" si="18"/>
        <v>0</v>
      </c>
      <c r="BJ172" s="14" t="s">
        <v>84</v>
      </c>
      <c r="BK172" s="193">
        <f t="shared" si="19"/>
        <v>0</v>
      </c>
      <c r="BL172" s="14" t="s">
        <v>138</v>
      </c>
      <c r="BM172" s="192" t="s">
        <v>298</v>
      </c>
    </row>
    <row r="173" spans="1:65" s="2" customFormat="1" ht="24.2" customHeight="1">
      <c r="A173" s="31"/>
      <c r="B173" s="32"/>
      <c r="C173" s="194" t="s">
        <v>299</v>
      </c>
      <c r="D173" s="194" t="s">
        <v>133</v>
      </c>
      <c r="E173" s="195" t="s">
        <v>300</v>
      </c>
      <c r="F173" s="196" t="s">
        <v>301</v>
      </c>
      <c r="G173" s="197" t="s">
        <v>125</v>
      </c>
      <c r="H173" s="198">
        <v>26</v>
      </c>
      <c r="I173" s="199"/>
      <c r="J173" s="198">
        <f t="shared" si="10"/>
        <v>0</v>
      </c>
      <c r="K173" s="196" t="s">
        <v>126</v>
      </c>
      <c r="L173" s="200"/>
      <c r="M173" s="201" t="s">
        <v>1</v>
      </c>
      <c r="N173" s="202" t="s">
        <v>43</v>
      </c>
      <c r="O173" s="68"/>
      <c r="P173" s="190">
        <f t="shared" si="11"/>
        <v>0</v>
      </c>
      <c r="Q173" s="190">
        <v>1E-4</v>
      </c>
      <c r="R173" s="190">
        <f t="shared" si="12"/>
        <v>2.6000000000000003E-3</v>
      </c>
      <c r="S173" s="190">
        <v>0</v>
      </c>
      <c r="T173" s="191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2" t="s">
        <v>186</v>
      </c>
      <c r="AT173" s="192" t="s">
        <v>133</v>
      </c>
      <c r="AU173" s="192" t="s">
        <v>84</v>
      </c>
      <c r="AY173" s="14" t="s">
        <v>121</v>
      </c>
      <c r="BE173" s="193">
        <f t="shared" si="14"/>
        <v>0</v>
      </c>
      <c r="BF173" s="193">
        <f t="shared" si="15"/>
        <v>0</v>
      </c>
      <c r="BG173" s="193">
        <f t="shared" si="16"/>
        <v>0</v>
      </c>
      <c r="BH173" s="193">
        <f t="shared" si="17"/>
        <v>0</v>
      </c>
      <c r="BI173" s="193">
        <f t="shared" si="18"/>
        <v>0</v>
      </c>
      <c r="BJ173" s="14" t="s">
        <v>84</v>
      </c>
      <c r="BK173" s="193">
        <f t="shared" si="19"/>
        <v>0</v>
      </c>
      <c r="BL173" s="14" t="s">
        <v>186</v>
      </c>
      <c r="BM173" s="192" t="s">
        <v>302</v>
      </c>
    </row>
    <row r="174" spans="1:65" s="2" customFormat="1" ht="37.9" customHeight="1">
      <c r="A174" s="31"/>
      <c r="B174" s="32"/>
      <c r="C174" s="182" t="s">
        <v>303</v>
      </c>
      <c r="D174" s="182" t="s">
        <v>122</v>
      </c>
      <c r="E174" s="183" t="s">
        <v>304</v>
      </c>
      <c r="F174" s="184" t="s">
        <v>305</v>
      </c>
      <c r="G174" s="185" t="s">
        <v>125</v>
      </c>
      <c r="H174" s="186">
        <v>19</v>
      </c>
      <c r="I174" s="187"/>
      <c r="J174" s="186">
        <f t="shared" si="10"/>
        <v>0</v>
      </c>
      <c r="K174" s="184" t="s">
        <v>126</v>
      </c>
      <c r="L174" s="36"/>
      <c r="M174" s="188" t="s">
        <v>1</v>
      </c>
      <c r="N174" s="189" t="s">
        <v>43</v>
      </c>
      <c r="O174" s="68"/>
      <c r="P174" s="190">
        <f t="shared" si="11"/>
        <v>0</v>
      </c>
      <c r="Q174" s="190">
        <v>0</v>
      </c>
      <c r="R174" s="190">
        <f t="shared" si="12"/>
        <v>0</v>
      </c>
      <c r="S174" s="190">
        <v>0</v>
      </c>
      <c r="T174" s="191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2" t="s">
        <v>306</v>
      </c>
      <c r="AT174" s="192" t="s">
        <v>122</v>
      </c>
      <c r="AU174" s="192" t="s">
        <v>84</v>
      </c>
      <c r="AY174" s="14" t="s">
        <v>121</v>
      </c>
      <c r="BE174" s="193">
        <f t="shared" si="14"/>
        <v>0</v>
      </c>
      <c r="BF174" s="193">
        <f t="shared" si="15"/>
        <v>0</v>
      </c>
      <c r="BG174" s="193">
        <f t="shared" si="16"/>
        <v>0</v>
      </c>
      <c r="BH174" s="193">
        <f t="shared" si="17"/>
        <v>0</v>
      </c>
      <c r="BI174" s="193">
        <f t="shared" si="18"/>
        <v>0</v>
      </c>
      <c r="BJ174" s="14" t="s">
        <v>84</v>
      </c>
      <c r="BK174" s="193">
        <f t="shared" si="19"/>
        <v>0</v>
      </c>
      <c r="BL174" s="14" t="s">
        <v>306</v>
      </c>
      <c r="BM174" s="192" t="s">
        <v>307</v>
      </c>
    </row>
    <row r="175" spans="1:65" s="2" customFormat="1" ht="16.5" customHeight="1">
      <c r="A175" s="31"/>
      <c r="B175" s="32"/>
      <c r="C175" s="194" t="s">
        <v>308</v>
      </c>
      <c r="D175" s="194" t="s">
        <v>133</v>
      </c>
      <c r="E175" s="195" t="s">
        <v>309</v>
      </c>
      <c r="F175" s="196" t="s">
        <v>310</v>
      </c>
      <c r="G175" s="197" t="s">
        <v>125</v>
      </c>
      <c r="H175" s="198">
        <v>19</v>
      </c>
      <c r="I175" s="199"/>
      <c r="J175" s="198">
        <f t="shared" si="10"/>
        <v>0</v>
      </c>
      <c r="K175" s="196" t="s">
        <v>1</v>
      </c>
      <c r="L175" s="200"/>
      <c r="M175" s="201" t="s">
        <v>1</v>
      </c>
      <c r="N175" s="202" t="s">
        <v>43</v>
      </c>
      <c r="O175" s="68"/>
      <c r="P175" s="190">
        <f t="shared" si="11"/>
        <v>0</v>
      </c>
      <c r="Q175" s="190">
        <v>1E-4</v>
      </c>
      <c r="R175" s="190">
        <f t="shared" si="12"/>
        <v>1.9E-3</v>
      </c>
      <c r="S175" s="190">
        <v>0</v>
      </c>
      <c r="T175" s="191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2" t="s">
        <v>186</v>
      </c>
      <c r="AT175" s="192" t="s">
        <v>133</v>
      </c>
      <c r="AU175" s="192" t="s">
        <v>84</v>
      </c>
      <c r="AY175" s="14" t="s">
        <v>121</v>
      </c>
      <c r="BE175" s="193">
        <f t="shared" si="14"/>
        <v>0</v>
      </c>
      <c r="BF175" s="193">
        <f t="shared" si="15"/>
        <v>0</v>
      </c>
      <c r="BG175" s="193">
        <f t="shared" si="16"/>
        <v>0</v>
      </c>
      <c r="BH175" s="193">
        <f t="shared" si="17"/>
        <v>0</v>
      </c>
      <c r="BI175" s="193">
        <f t="shared" si="18"/>
        <v>0</v>
      </c>
      <c r="BJ175" s="14" t="s">
        <v>84</v>
      </c>
      <c r="BK175" s="193">
        <f t="shared" si="19"/>
        <v>0</v>
      </c>
      <c r="BL175" s="14" t="s">
        <v>186</v>
      </c>
      <c r="BM175" s="192" t="s">
        <v>311</v>
      </c>
    </row>
    <row r="176" spans="1:65" s="2" customFormat="1" ht="24.2" customHeight="1">
      <c r="A176" s="31"/>
      <c r="B176" s="32"/>
      <c r="C176" s="182" t="s">
        <v>312</v>
      </c>
      <c r="D176" s="182" t="s">
        <v>122</v>
      </c>
      <c r="E176" s="183" t="s">
        <v>313</v>
      </c>
      <c r="F176" s="184" t="s">
        <v>314</v>
      </c>
      <c r="G176" s="185" t="s">
        <v>125</v>
      </c>
      <c r="H176" s="186">
        <v>1</v>
      </c>
      <c r="I176" s="187"/>
      <c r="J176" s="186">
        <f t="shared" si="10"/>
        <v>0</v>
      </c>
      <c r="K176" s="184" t="s">
        <v>126</v>
      </c>
      <c r="L176" s="36"/>
      <c r="M176" s="188" t="s">
        <v>1</v>
      </c>
      <c r="N176" s="189" t="s">
        <v>43</v>
      </c>
      <c r="O176" s="68"/>
      <c r="P176" s="190">
        <f t="shared" si="11"/>
        <v>0</v>
      </c>
      <c r="Q176" s="190">
        <v>0</v>
      </c>
      <c r="R176" s="190">
        <f t="shared" si="12"/>
        <v>0</v>
      </c>
      <c r="S176" s="190">
        <v>0</v>
      </c>
      <c r="T176" s="191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2" t="s">
        <v>306</v>
      </c>
      <c r="AT176" s="192" t="s">
        <v>122</v>
      </c>
      <c r="AU176" s="192" t="s">
        <v>84</v>
      </c>
      <c r="AY176" s="14" t="s">
        <v>121</v>
      </c>
      <c r="BE176" s="193">
        <f t="shared" si="14"/>
        <v>0</v>
      </c>
      <c r="BF176" s="193">
        <f t="shared" si="15"/>
        <v>0</v>
      </c>
      <c r="BG176" s="193">
        <f t="shared" si="16"/>
        <v>0</v>
      </c>
      <c r="BH176" s="193">
        <f t="shared" si="17"/>
        <v>0</v>
      </c>
      <c r="BI176" s="193">
        <f t="shared" si="18"/>
        <v>0</v>
      </c>
      <c r="BJ176" s="14" t="s">
        <v>84</v>
      </c>
      <c r="BK176" s="193">
        <f t="shared" si="19"/>
        <v>0</v>
      </c>
      <c r="BL176" s="14" t="s">
        <v>306</v>
      </c>
      <c r="BM176" s="192" t="s">
        <v>315</v>
      </c>
    </row>
    <row r="177" spans="1:65" s="2" customFormat="1" ht="24.2" customHeight="1">
      <c r="A177" s="31"/>
      <c r="B177" s="32"/>
      <c r="C177" s="194" t="s">
        <v>316</v>
      </c>
      <c r="D177" s="194" t="s">
        <v>133</v>
      </c>
      <c r="E177" s="195" t="s">
        <v>317</v>
      </c>
      <c r="F177" s="196" t="s">
        <v>318</v>
      </c>
      <c r="G177" s="197" t="s">
        <v>125</v>
      </c>
      <c r="H177" s="198">
        <v>1</v>
      </c>
      <c r="I177" s="199"/>
      <c r="J177" s="198">
        <f t="shared" si="10"/>
        <v>0</v>
      </c>
      <c r="K177" s="196" t="s">
        <v>126</v>
      </c>
      <c r="L177" s="200"/>
      <c r="M177" s="201" t="s">
        <v>1</v>
      </c>
      <c r="N177" s="202" t="s">
        <v>43</v>
      </c>
      <c r="O177" s="68"/>
      <c r="P177" s="190">
        <f t="shared" si="11"/>
        <v>0</v>
      </c>
      <c r="Q177" s="190">
        <v>2.5000000000000001E-4</v>
      </c>
      <c r="R177" s="190">
        <f t="shared" si="12"/>
        <v>2.5000000000000001E-4</v>
      </c>
      <c r="S177" s="190">
        <v>0</v>
      </c>
      <c r="T177" s="191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2" t="s">
        <v>186</v>
      </c>
      <c r="AT177" s="192" t="s">
        <v>133</v>
      </c>
      <c r="AU177" s="192" t="s">
        <v>84</v>
      </c>
      <c r="AY177" s="14" t="s">
        <v>121</v>
      </c>
      <c r="BE177" s="193">
        <f t="shared" si="14"/>
        <v>0</v>
      </c>
      <c r="BF177" s="193">
        <f t="shared" si="15"/>
        <v>0</v>
      </c>
      <c r="BG177" s="193">
        <f t="shared" si="16"/>
        <v>0</v>
      </c>
      <c r="BH177" s="193">
        <f t="shared" si="17"/>
        <v>0</v>
      </c>
      <c r="BI177" s="193">
        <f t="shared" si="18"/>
        <v>0</v>
      </c>
      <c r="BJ177" s="14" t="s">
        <v>84</v>
      </c>
      <c r="BK177" s="193">
        <f t="shared" si="19"/>
        <v>0</v>
      </c>
      <c r="BL177" s="14" t="s">
        <v>186</v>
      </c>
      <c r="BM177" s="192" t="s">
        <v>319</v>
      </c>
    </row>
    <row r="178" spans="1:65" s="2" customFormat="1" ht="24.2" customHeight="1">
      <c r="A178" s="31"/>
      <c r="B178" s="32"/>
      <c r="C178" s="182" t="s">
        <v>320</v>
      </c>
      <c r="D178" s="182" t="s">
        <v>122</v>
      </c>
      <c r="E178" s="183" t="s">
        <v>321</v>
      </c>
      <c r="F178" s="184" t="s">
        <v>322</v>
      </c>
      <c r="G178" s="185" t="s">
        <v>125</v>
      </c>
      <c r="H178" s="186">
        <v>3</v>
      </c>
      <c r="I178" s="187"/>
      <c r="J178" s="186">
        <f t="shared" si="10"/>
        <v>0</v>
      </c>
      <c r="K178" s="184" t="s">
        <v>126</v>
      </c>
      <c r="L178" s="36"/>
      <c r="M178" s="188" t="s">
        <v>1</v>
      </c>
      <c r="N178" s="189" t="s">
        <v>43</v>
      </c>
      <c r="O178" s="68"/>
      <c r="P178" s="190">
        <f t="shared" si="11"/>
        <v>0</v>
      </c>
      <c r="Q178" s="190">
        <v>0</v>
      </c>
      <c r="R178" s="190">
        <f t="shared" si="12"/>
        <v>0</v>
      </c>
      <c r="S178" s="190">
        <v>3.0000000000000001E-3</v>
      </c>
      <c r="T178" s="191">
        <f t="shared" si="13"/>
        <v>9.0000000000000011E-3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2" t="s">
        <v>138</v>
      </c>
      <c r="AT178" s="192" t="s">
        <v>122</v>
      </c>
      <c r="AU178" s="192" t="s">
        <v>84</v>
      </c>
      <c r="AY178" s="14" t="s">
        <v>121</v>
      </c>
      <c r="BE178" s="193">
        <f t="shared" si="14"/>
        <v>0</v>
      </c>
      <c r="BF178" s="193">
        <f t="shared" si="15"/>
        <v>0</v>
      </c>
      <c r="BG178" s="193">
        <f t="shared" si="16"/>
        <v>0</v>
      </c>
      <c r="BH178" s="193">
        <f t="shared" si="17"/>
        <v>0</v>
      </c>
      <c r="BI178" s="193">
        <f t="shared" si="18"/>
        <v>0</v>
      </c>
      <c r="BJ178" s="14" t="s">
        <v>84</v>
      </c>
      <c r="BK178" s="193">
        <f t="shared" si="19"/>
        <v>0</v>
      </c>
      <c r="BL178" s="14" t="s">
        <v>138</v>
      </c>
      <c r="BM178" s="192" t="s">
        <v>323</v>
      </c>
    </row>
    <row r="179" spans="1:65" s="2" customFormat="1" ht="24.2" customHeight="1">
      <c r="A179" s="31"/>
      <c r="B179" s="32"/>
      <c r="C179" s="182" t="s">
        <v>324</v>
      </c>
      <c r="D179" s="182" t="s">
        <v>122</v>
      </c>
      <c r="E179" s="183" t="s">
        <v>325</v>
      </c>
      <c r="F179" s="184" t="s">
        <v>326</v>
      </c>
      <c r="G179" s="185" t="s">
        <v>125</v>
      </c>
      <c r="H179" s="186">
        <v>3</v>
      </c>
      <c r="I179" s="187"/>
      <c r="J179" s="186">
        <f t="shared" si="10"/>
        <v>0</v>
      </c>
      <c r="K179" s="184" t="s">
        <v>126</v>
      </c>
      <c r="L179" s="36"/>
      <c r="M179" s="188" t="s">
        <v>1</v>
      </c>
      <c r="N179" s="189" t="s">
        <v>43</v>
      </c>
      <c r="O179" s="68"/>
      <c r="P179" s="190">
        <f t="shared" si="11"/>
        <v>0</v>
      </c>
      <c r="Q179" s="190">
        <v>0</v>
      </c>
      <c r="R179" s="190">
        <f t="shared" si="12"/>
        <v>0</v>
      </c>
      <c r="S179" s="190">
        <v>0</v>
      </c>
      <c r="T179" s="191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2" t="s">
        <v>138</v>
      </c>
      <c r="AT179" s="192" t="s">
        <v>122</v>
      </c>
      <c r="AU179" s="192" t="s">
        <v>84</v>
      </c>
      <c r="AY179" s="14" t="s">
        <v>121</v>
      </c>
      <c r="BE179" s="193">
        <f t="shared" si="14"/>
        <v>0</v>
      </c>
      <c r="BF179" s="193">
        <f t="shared" si="15"/>
        <v>0</v>
      </c>
      <c r="BG179" s="193">
        <f t="shared" si="16"/>
        <v>0</v>
      </c>
      <c r="BH179" s="193">
        <f t="shared" si="17"/>
        <v>0</v>
      </c>
      <c r="BI179" s="193">
        <f t="shared" si="18"/>
        <v>0</v>
      </c>
      <c r="BJ179" s="14" t="s">
        <v>84</v>
      </c>
      <c r="BK179" s="193">
        <f t="shared" si="19"/>
        <v>0</v>
      </c>
      <c r="BL179" s="14" t="s">
        <v>138</v>
      </c>
      <c r="BM179" s="192" t="s">
        <v>327</v>
      </c>
    </row>
    <row r="180" spans="1:65" s="2" customFormat="1" ht="16.5" customHeight="1">
      <c r="A180" s="31"/>
      <c r="B180" s="32"/>
      <c r="C180" s="194" t="s">
        <v>328</v>
      </c>
      <c r="D180" s="194" t="s">
        <v>133</v>
      </c>
      <c r="E180" s="195" t="s">
        <v>329</v>
      </c>
      <c r="F180" s="196" t="s">
        <v>330</v>
      </c>
      <c r="G180" s="197" t="s">
        <v>249</v>
      </c>
      <c r="H180" s="198">
        <v>3</v>
      </c>
      <c r="I180" s="199"/>
      <c r="J180" s="198">
        <f t="shared" si="10"/>
        <v>0</v>
      </c>
      <c r="K180" s="196" t="s">
        <v>1</v>
      </c>
      <c r="L180" s="200"/>
      <c r="M180" s="201" t="s">
        <v>1</v>
      </c>
      <c r="N180" s="202" t="s">
        <v>43</v>
      </c>
      <c r="O180" s="68"/>
      <c r="P180" s="190">
        <f t="shared" si="11"/>
        <v>0</v>
      </c>
      <c r="Q180" s="190">
        <v>0</v>
      </c>
      <c r="R180" s="190">
        <f t="shared" si="12"/>
        <v>0</v>
      </c>
      <c r="S180" s="190">
        <v>0</v>
      </c>
      <c r="T180" s="191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2" t="s">
        <v>149</v>
      </c>
      <c r="AT180" s="192" t="s">
        <v>133</v>
      </c>
      <c r="AU180" s="192" t="s">
        <v>84</v>
      </c>
      <c r="AY180" s="14" t="s">
        <v>121</v>
      </c>
      <c r="BE180" s="193">
        <f t="shared" si="14"/>
        <v>0</v>
      </c>
      <c r="BF180" s="193">
        <f t="shared" si="15"/>
        <v>0</v>
      </c>
      <c r="BG180" s="193">
        <f t="shared" si="16"/>
        <v>0</v>
      </c>
      <c r="BH180" s="193">
        <f t="shared" si="17"/>
        <v>0</v>
      </c>
      <c r="BI180" s="193">
        <f t="shared" si="18"/>
        <v>0</v>
      </c>
      <c r="BJ180" s="14" t="s">
        <v>84</v>
      </c>
      <c r="BK180" s="193">
        <f t="shared" si="19"/>
        <v>0</v>
      </c>
      <c r="BL180" s="14" t="s">
        <v>138</v>
      </c>
      <c r="BM180" s="192" t="s">
        <v>331</v>
      </c>
    </row>
    <row r="181" spans="1:65" s="2" customFormat="1" ht="16.5" customHeight="1">
      <c r="A181" s="31"/>
      <c r="B181" s="32"/>
      <c r="C181" s="182" t="s">
        <v>332</v>
      </c>
      <c r="D181" s="182" t="s">
        <v>122</v>
      </c>
      <c r="E181" s="183" t="s">
        <v>333</v>
      </c>
      <c r="F181" s="184" t="s">
        <v>334</v>
      </c>
      <c r="G181" s="185" t="s">
        <v>125</v>
      </c>
      <c r="H181" s="186">
        <v>1</v>
      </c>
      <c r="I181" s="187"/>
      <c r="J181" s="186">
        <f t="shared" si="10"/>
        <v>0</v>
      </c>
      <c r="K181" s="184" t="s">
        <v>126</v>
      </c>
      <c r="L181" s="36"/>
      <c r="M181" s="188" t="s">
        <v>1</v>
      </c>
      <c r="N181" s="189" t="s">
        <v>43</v>
      </c>
      <c r="O181" s="68"/>
      <c r="P181" s="190">
        <f t="shared" si="11"/>
        <v>0</v>
      </c>
      <c r="Q181" s="190">
        <v>0</v>
      </c>
      <c r="R181" s="190">
        <f t="shared" si="12"/>
        <v>0</v>
      </c>
      <c r="S181" s="190">
        <v>0</v>
      </c>
      <c r="T181" s="191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2" t="s">
        <v>138</v>
      </c>
      <c r="AT181" s="192" t="s">
        <v>122</v>
      </c>
      <c r="AU181" s="192" t="s">
        <v>84</v>
      </c>
      <c r="AY181" s="14" t="s">
        <v>121</v>
      </c>
      <c r="BE181" s="193">
        <f t="shared" si="14"/>
        <v>0</v>
      </c>
      <c r="BF181" s="193">
        <f t="shared" si="15"/>
        <v>0</v>
      </c>
      <c r="BG181" s="193">
        <f t="shared" si="16"/>
        <v>0</v>
      </c>
      <c r="BH181" s="193">
        <f t="shared" si="17"/>
        <v>0</v>
      </c>
      <c r="BI181" s="193">
        <f t="shared" si="18"/>
        <v>0</v>
      </c>
      <c r="BJ181" s="14" t="s">
        <v>84</v>
      </c>
      <c r="BK181" s="193">
        <f t="shared" si="19"/>
        <v>0</v>
      </c>
      <c r="BL181" s="14" t="s">
        <v>138</v>
      </c>
      <c r="BM181" s="192" t="s">
        <v>335</v>
      </c>
    </row>
    <row r="182" spans="1:65" s="2" customFormat="1" ht="16.5" customHeight="1">
      <c r="A182" s="31"/>
      <c r="B182" s="32"/>
      <c r="C182" s="194" t="s">
        <v>336</v>
      </c>
      <c r="D182" s="194" t="s">
        <v>133</v>
      </c>
      <c r="E182" s="195" t="s">
        <v>337</v>
      </c>
      <c r="F182" s="196" t="s">
        <v>338</v>
      </c>
      <c r="G182" s="197" t="s">
        <v>249</v>
      </c>
      <c r="H182" s="198">
        <v>1</v>
      </c>
      <c r="I182" s="199"/>
      <c r="J182" s="198">
        <f t="shared" si="10"/>
        <v>0</v>
      </c>
      <c r="K182" s="196" t="s">
        <v>1</v>
      </c>
      <c r="L182" s="200"/>
      <c r="M182" s="201" t="s">
        <v>1</v>
      </c>
      <c r="N182" s="202" t="s">
        <v>43</v>
      </c>
      <c r="O182" s="68"/>
      <c r="P182" s="190">
        <f t="shared" si="11"/>
        <v>0</v>
      </c>
      <c r="Q182" s="190">
        <v>0</v>
      </c>
      <c r="R182" s="190">
        <f t="shared" si="12"/>
        <v>0</v>
      </c>
      <c r="S182" s="190">
        <v>0</v>
      </c>
      <c r="T182" s="191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2" t="s">
        <v>149</v>
      </c>
      <c r="AT182" s="192" t="s">
        <v>133</v>
      </c>
      <c r="AU182" s="192" t="s">
        <v>84</v>
      </c>
      <c r="AY182" s="14" t="s">
        <v>121</v>
      </c>
      <c r="BE182" s="193">
        <f t="shared" si="14"/>
        <v>0</v>
      </c>
      <c r="BF182" s="193">
        <f t="shared" si="15"/>
        <v>0</v>
      </c>
      <c r="BG182" s="193">
        <f t="shared" si="16"/>
        <v>0</v>
      </c>
      <c r="BH182" s="193">
        <f t="shared" si="17"/>
        <v>0</v>
      </c>
      <c r="BI182" s="193">
        <f t="shared" si="18"/>
        <v>0</v>
      </c>
      <c r="BJ182" s="14" t="s">
        <v>84</v>
      </c>
      <c r="BK182" s="193">
        <f t="shared" si="19"/>
        <v>0</v>
      </c>
      <c r="BL182" s="14" t="s">
        <v>138</v>
      </c>
      <c r="BM182" s="192" t="s">
        <v>339</v>
      </c>
    </row>
    <row r="183" spans="1:65" s="2" customFormat="1" ht="16.5" customHeight="1">
      <c r="A183" s="31"/>
      <c r="B183" s="32"/>
      <c r="C183" s="182" t="s">
        <v>340</v>
      </c>
      <c r="D183" s="182" t="s">
        <v>122</v>
      </c>
      <c r="E183" s="183" t="s">
        <v>341</v>
      </c>
      <c r="F183" s="184" t="s">
        <v>342</v>
      </c>
      <c r="G183" s="185" t="s">
        <v>125</v>
      </c>
      <c r="H183" s="186">
        <v>50</v>
      </c>
      <c r="I183" s="187"/>
      <c r="J183" s="186">
        <f t="shared" si="10"/>
        <v>0</v>
      </c>
      <c r="K183" s="184" t="s">
        <v>126</v>
      </c>
      <c r="L183" s="36"/>
      <c r="M183" s="188" t="s">
        <v>1</v>
      </c>
      <c r="N183" s="189" t="s">
        <v>43</v>
      </c>
      <c r="O183" s="68"/>
      <c r="P183" s="190">
        <f t="shared" si="11"/>
        <v>0</v>
      </c>
      <c r="Q183" s="190">
        <v>0</v>
      </c>
      <c r="R183" s="190">
        <f t="shared" si="12"/>
        <v>0</v>
      </c>
      <c r="S183" s="190">
        <v>0</v>
      </c>
      <c r="T183" s="191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2" t="s">
        <v>127</v>
      </c>
      <c r="AT183" s="192" t="s">
        <v>122</v>
      </c>
      <c r="AU183" s="192" t="s">
        <v>84</v>
      </c>
      <c r="AY183" s="14" t="s">
        <v>121</v>
      </c>
      <c r="BE183" s="193">
        <f t="shared" si="14"/>
        <v>0</v>
      </c>
      <c r="BF183" s="193">
        <f t="shared" si="15"/>
        <v>0</v>
      </c>
      <c r="BG183" s="193">
        <f t="shared" si="16"/>
        <v>0</v>
      </c>
      <c r="BH183" s="193">
        <f t="shared" si="17"/>
        <v>0</v>
      </c>
      <c r="BI183" s="193">
        <f t="shared" si="18"/>
        <v>0</v>
      </c>
      <c r="BJ183" s="14" t="s">
        <v>84</v>
      </c>
      <c r="BK183" s="193">
        <f t="shared" si="19"/>
        <v>0</v>
      </c>
      <c r="BL183" s="14" t="s">
        <v>127</v>
      </c>
      <c r="BM183" s="192" t="s">
        <v>343</v>
      </c>
    </row>
    <row r="184" spans="1:65" s="2" customFormat="1" ht="24.2" customHeight="1">
      <c r="A184" s="31"/>
      <c r="B184" s="32"/>
      <c r="C184" s="194" t="s">
        <v>344</v>
      </c>
      <c r="D184" s="194" t="s">
        <v>133</v>
      </c>
      <c r="E184" s="195" t="s">
        <v>345</v>
      </c>
      <c r="F184" s="196" t="s">
        <v>346</v>
      </c>
      <c r="G184" s="197" t="s">
        <v>125</v>
      </c>
      <c r="H184" s="198">
        <v>50</v>
      </c>
      <c r="I184" s="199"/>
      <c r="J184" s="198">
        <f t="shared" si="10"/>
        <v>0</v>
      </c>
      <c r="K184" s="196" t="s">
        <v>126</v>
      </c>
      <c r="L184" s="200"/>
      <c r="M184" s="201" t="s">
        <v>1</v>
      </c>
      <c r="N184" s="202" t="s">
        <v>43</v>
      </c>
      <c r="O184" s="68"/>
      <c r="P184" s="190">
        <f t="shared" si="11"/>
        <v>0</v>
      </c>
      <c r="Q184" s="190">
        <v>4.0000000000000003E-5</v>
      </c>
      <c r="R184" s="190">
        <f t="shared" si="12"/>
        <v>2E-3</v>
      </c>
      <c r="S184" s="190">
        <v>0</v>
      </c>
      <c r="T184" s="191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2" t="s">
        <v>177</v>
      </c>
      <c r="AT184" s="192" t="s">
        <v>133</v>
      </c>
      <c r="AU184" s="192" t="s">
        <v>84</v>
      </c>
      <c r="AY184" s="14" t="s">
        <v>121</v>
      </c>
      <c r="BE184" s="193">
        <f t="shared" si="14"/>
        <v>0</v>
      </c>
      <c r="BF184" s="193">
        <f t="shared" si="15"/>
        <v>0</v>
      </c>
      <c r="BG184" s="193">
        <f t="shared" si="16"/>
        <v>0</v>
      </c>
      <c r="BH184" s="193">
        <f t="shared" si="17"/>
        <v>0</v>
      </c>
      <c r="BI184" s="193">
        <f t="shared" si="18"/>
        <v>0</v>
      </c>
      <c r="BJ184" s="14" t="s">
        <v>84</v>
      </c>
      <c r="BK184" s="193">
        <f t="shared" si="19"/>
        <v>0</v>
      </c>
      <c r="BL184" s="14" t="s">
        <v>127</v>
      </c>
      <c r="BM184" s="192" t="s">
        <v>347</v>
      </c>
    </row>
    <row r="185" spans="1:65" s="2" customFormat="1" ht="24.2" customHeight="1">
      <c r="A185" s="31"/>
      <c r="B185" s="32"/>
      <c r="C185" s="194" t="s">
        <v>348</v>
      </c>
      <c r="D185" s="194" t="s">
        <v>133</v>
      </c>
      <c r="E185" s="195" t="s">
        <v>349</v>
      </c>
      <c r="F185" s="196" t="s">
        <v>350</v>
      </c>
      <c r="G185" s="197" t="s">
        <v>249</v>
      </c>
      <c r="H185" s="198">
        <v>200</v>
      </c>
      <c r="I185" s="199"/>
      <c r="J185" s="198">
        <f t="shared" si="10"/>
        <v>0</v>
      </c>
      <c r="K185" s="196" t="s">
        <v>1</v>
      </c>
      <c r="L185" s="200"/>
      <c r="M185" s="201" t="s">
        <v>1</v>
      </c>
      <c r="N185" s="202" t="s">
        <v>43</v>
      </c>
      <c r="O185" s="68"/>
      <c r="P185" s="190">
        <f t="shared" si="11"/>
        <v>0</v>
      </c>
      <c r="Q185" s="190">
        <v>0</v>
      </c>
      <c r="R185" s="190">
        <f t="shared" si="12"/>
        <v>0</v>
      </c>
      <c r="S185" s="190">
        <v>0</v>
      </c>
      <c r="T185" s="191">
        <f t="shared" si="1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2" t="s">
        <v>177</v>
      </c>
      <c r="AT185" s="192" t="s">
        <v>133</v>
      </c>
      <c r="AU185" s="192" t="s">
        <v>84</v>
      </c>
      <c r="AY185" s="14" t="s">
        <v>121</v>
      </c>
      <c r="BE185" s="193">
        <f t="shared" si="14"/>
        <v>0</v>
      </c>
      <c r="BF185" s="193">
        <f t="shared" si="15"/>
        <v>0</v>
      </c>
      <c r="BG185" s="193">
        <f t="shared" si="16"/>
        <v>0</v>
      </c>
      <c r="BH185" s="193">
        <f t="shared" si="17"/>
        <v>0</v>
      </c>
      <c r="BI185" s="193">
        <f t="shared" si="18"/>
        <v>0</v>
      </c>
      <c r="BJ185" s="14" t="s">
        <v>84</v>
      </c>
      <c r="BK185" s="193">
        <f t="shared" si="19"/>
        <v>0</v>
      </c>
      <c r="BL185" s="14" t="s">
        <v>127</v>
      </c>
      <c r="BM185" s="192" t="s">
        <v>351</v>
      </c>
    </row>
    <row r="186" spans="1:65" s="2" customFormat="1" ht="33" customHeight="1">
      <c r="A186" s="31"/>
      <c r="B186" s="32"/>
      <c r="C186" s="182" t="s">
        <v>352</v>
      </c>
      <c r="D186" s="182" t="s">
        <v>122</v>
      </c>
      <c r="E186" s="183" t="s">
        <v>353</v>
      </c>
      <c r="F186" s="184" t="s">
        <v>354</v>
      </c>
      <c r="G186" s="185" t="s">
        <v>355</v>
      </c>
      <c r="H186" s="186">
        <v>18</v>
      </c>
      <c r="I186" s="187"/>
      <c r="J186" s="186">
        <f t="shared" si="10"/>
        <v>0</v>
      </c>
      <c r="K186" s="184" t="s">
        <v>126</v>
      </c>
      <c r="L186" s="36"/>
      <c r="M186" s="188" t="s">
        <v>1</v>
      </c>
      <c r="N186" s="189" t="s">
        <v>43</v>
      </c>
      <c r="O186" s="68"/>
      <c r="P186" s="190">
        <f t="shared" si="11"/>
        <v>0</v>
      </c>
      <c r="Q186" s="190">
        <v>0</v>
      </c>
      <c r="R186" s="190">
        <f t="shared" si="12"/>
        <v>0</v>
      </c>
      <c r="S186" s="190">
        <v>0</v>
      </c>
      <c r="T186" s="191">
        <f t="shared" si="1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2" t="s">
        <v>127</v>
      </c>
      <c r="AT186" s="192" t="s">
        <v>122</v>
      </c>
      <c r="AU186" s="192" t="s">
        <v>84</v>
      </c>
      <c r="AY186" s="14" t="s">
        <v>121</v>
      </c>
      <c r="BE186" s="193">
        <f t="shared" si="14"/>
        <v>0</v>
      </c>
      <c r="BF186" s="193">
        <f t="shared" si="15"/>
        <v>0</v>
      </c>
      <c r="BG186" s="193">
        <f t="shared" si="16"/>
        <v>0</v>
      </c>
      <c r="BH186" s="193">
        <f t="shared" si="17"/>
        <v>0</v>
      </c>
      <c r="BI186" s="193">
        <f t="shared" si="18"/>
        <v>0</v>
      </c>
      <c r="BJ186" s="14" t="s">
        <v>84</v>
      </c>
      <c r="BK186" s="193">
        <f t="shared" si="19"/>
        <v>0</v>
      </c>
      <c r="BL186" s="14" t="s">
        <v>127</v>
      </c>
      <c r="BM186" s="192" t="s">
        <v>356</v>
      </c>
    </row>
    <row r="187" spans="1:65" s="2" customFormat="1" ht="24.2" customHeight="1">
      <c r="A187" s="31"/>
      <c r="B187" s="32"/>
      <c r="C187" s="194" t="s">
        <v>357</v>
      </c>
      <c r="D187" s="194" t="s">
        <v>133</v>
      </c>
      <c r="E187" s="195" t="s">
        <v>358</v>
      </c>
      <c r="F187" s="196" t="s">
        <v>359</v>
      </c>
      <c r="G187" s="197" t="s">
        <v>355</v>
      </c>
      <c r="H187" s="198">
        <v>18</v>
      </c>
      <c r="I187" s="199"/>
      <c r="J187" s="198">
        <f t="shared" si="10"/>
        <v>0</v>
      </c>
      <c r="K187" s="196" t="s">
        <v>126</v>
      </c>
      <c r="L187" s="200"/>
      <c r="M187" s="201" t="s">
        <v>1</v>
      </c>
      <c r="N187" s="202" t="s">
        <v>43</v>
      </c>
      <c r="O187" s="68"/>
      <c r="P187" s="190">
        <f t="shared" si="11"/>
        <v>0</v>
      </c>
      <c r="Q187" s="190">
        <v>1E-4</v>
      </c>
      <c r="R187" s="190">
        <f t="shared" si="12"/>
        <v>1.8000000000000002E-3</v>
      </c>
      <c r="S187" s="190">
        <v>0</v>
      </c>
      <c r="T187" s="191">
        <f t="shared" si="1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2" t="s">
        <v>177</v>
      </c>
      <c r="AT187" s="192" t="s">
        <v>133</v>
      </c>
      <c r="AU187" s="192" t="s">
        <v>84</v>
      </c>
      <c r="AY187" s="14" t="s">
        <v>121</v>
      </c>
      <c r="BE187" s="193">
        <f t="shared" si="14"/>
        <v>0</v>
      </c>
      <c r="BF187" s="193">
        <f t="shared" si="15"/>
        <v>0</v>
      </c>
      <c r="BG187" s="193">
        <f t="shared" si="16"/>
        <v>0</v>
      </c>
      <c r="BH187" s="193">
        <f t="shared" si="17"/>
        <v>0</v>
      </c>
      <c r="BI187" s="193">
        <f t="shared" si="18"/>
        <v>0</v>
      </c>
      <c r="BJ187" s="14" t="s">
        <v>84</v>
      </c>
      <c r="BK187" s="193">
        <f t="shared" si="19"/>
        <v>0</v>
      </c>
      <c r="BL187" s="14" t="s">
        <v>127</v>
      </c>
      <c r="BM187" s="192" t="s">
        <v>360</v>
      </c>
    </row>
    <row r="188" spans="1:65" s="2" customFormat="1" ht="24.2" customHeight="1">
      <c r="A188" s="31"/>
      <c r="B188" s="32"/>
      <c r="C188" s="182" t="s">
        <v>361</v>
      </c>
      <c r="D188" s="182" t="s">
        <v>122</v>
      </c>
      <c r="E188" s="183" t="s">
        <v>362</v>
      </c>
      <c r="F188" s="184" t="s">
        <v>363</v>
      </c>
      <c r="G188" s="185" t="s">
        <v>355</v>
      </c>
      <c r="H188" s="186">
        <v>55</v>
      </c>
      <c r="I188" s="187"/>
      <c r="J188" s="186">
        <f t="shared" si="10"/>
        <v>0</v>
      </c>
      <c r="K188" s="184" t="s">
        <v>126</v>
      </c>
      <c r="L188" s="36"/>
      <c r="M188" s="188" t="s">
        <v>1</v>
      </c>
      <c r="N188" s="189" t="s">
        <v>43</v>
      </c>
      <c r="O188" s="68"/>
      <c r="P188" s="190">
        <f t="shared" si="11"/>
        <v>0</v>
      </c>
      <c r="Q188" s="190">
        <v>0</v>
      </c>
      <c r="R188" s="190">
        <f t="shared" si="12"/>
        <v>0</v>
      </c>
      <c r="S188" s="190">
        <v>0</v>
      </c>
      <c r="T188" s="191">
        <f t="shared" si="1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2" t="s">
        <v>138</v>
      </c>
      <c r="AT188" s="192" t="s">
        <v>122</v>
      </c>
      <c r="AU188" s="192" t="s">
        <v>84</v>
      </c>
      <c r="AY188" s="14" t="s">
        <v>121</v>
      </c>
      <c r="BE188" s="193">
        <f t="shared" si="14"/>
        <v>0</v>
      </c>
      <c r="BF188" s="193">
        <f t="shared" si="15"/>
        <v>0</v>
      </c>
      <c r="BG188" s="193">
        <f t="shared" si="16"/>
        <v>0</v>
      </c>
      <c r="BH188" s="193">
        <f t="shared" si="17"/>
        <v>0</v>
      </c>
      <c r="BI188" s="193">
        <f t="shared" si="18"/>
        <v>0</v>
      </c>
      <c r="BJ188" s="14" t="s">
        <v>84</v>
      </c>
      <c r="BK188" s="193">
        <f t="shared" si="19"/>
        <v>0</v>
      </c>
      <c r="BL188" s="14" t="s">
        <v>138</v>
      </c>
      <c r="BM188" s="192" t="s">
        <v>364</v>
      </c>
    </row>
    <row r="189" spans="1:65" s="2" customFormat="1" ht="24.2" customHeight="1">
      <c r="A189" s="31"/>
      <c r="B189" s="32"/>
      <c r="C189" s="194" t="s">
        <v>365</v>
      </c>
      <c r="D189" s="194" t="s">
        <v>133</v>
      </c>
      <c r="E189" s="195" t="s">
        <v>366</v>
      </c>
      <c r="F189" s="196" t="s">
        <v>367</v>
      </c>
      <c r="G189" s="197" t="s">
        <v>355</v>
      </c>
      <c r="H189" s="198">
        <v>55</v>
      </c>
      <c r="I189" s="199"/>
      <c r="J189" s="198">
        <f t="shared" si="10"/>
        <v>0</v>
      </c>
      <c r="K189" s="196" t="s">
        <v>126</v>
      </c>
      <c r="L189" s="200"/>
      <c r="M189" s="201" t="s">
        <v>1</v>
      </c>
      <c r="N189" s="202" t="s">
        <v>43</v>
      </c>
      <c r="O189" s="68"/>
      <c r="P189" s="190">
        <f t="shared" si="11"/>
        <v>0</v>
      </c>
      <c r="Q189" s="190">
        <v>1.2E-4</v>
      </c>
      <c r="R189" s="190">
        <f t="shared" si="12"/>
        <v>6.6E-3</v>
      </c>
      <c r="S189" s="190">
        <v>0</v>
      </c>
      <c r="T189" s="191">
        <f t="shared" si="1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2" t="s">
        <v>149</v>
      </c>
      <c r="AT189" s="192" t="s">
        <v>133</v>
      </c>
      <c r="AU189" s="192" t="s">
        <v>84</v>
      </c>
      <c r="AY189" s="14" t="s">
        <v>121</v>
      </c>
      <c r="BE189" s="193">
        <f t="shared" si="14"/>
        <v>0</v>
      </c>
      <c r="BF189" s="193">
        <f t="shared" si="15"/>
        <v>0</v>
      </c>
      <c r="BG189" s="193">
        <f t="shared" si="16"/>
        <v>0</v>
      </c>
      <c r="BH189" s="193">
        <f t="shared" si="17"/>
        <v>0</v>
      </c>
      <c r="BI189" s="193">
        <f t="shared" si="18"/>
        <v>0</v>
      </c>
      <c r="BJ189" s="14" t="s">
        <v>84</v>
      </c>
      <c r="BK189" s="193">
        <f t="shared" si="19"/>
        <v>0</v>
      </c>
      <c r="BL189" s="14" t="s">
        <v>138</v>
      </c>
      <c r="BM189" s="192" t="s">
        <v>368</v>
      </c>
    </row>
    <row r="190" spans="1:65" s="2" customFormat="1" ht="33" customHeight="1">
      <c r="A190" s="31"/>
      <c r="B190" s="32"/>
      <c r="C190" s="182" t="s">
        <v>306</v>
      </c>
      <c r="D190" s="182" t="s">
        <v>122</v>
      </c>
      <c r="E190" s="183" t="s">
        <v>369</v>
      </c>
      <c r="F190" s="184" t="s">
        <v>370</v>
      </c>
      <c r="G190" s="185" t="s">
        <v>355</v>
      </c>
      <c r="H190" s="186">
        <v>839</v>
      </c>
      <c r="I190" s="187"/>
      <c r="J190" s="186">
        <f t="shared" si="10"/>
        <v>0</v>
      </c>
      <c r="K190" s="184" t="s">
        <v>126</v>
      </c>
      <c r="L190" s="36"/>
      <c r="M190" s="188" t="s">
        <v>1</v>
      </c>
      <c r="N190" s="189" t="s">
        <v>43</v>
      </c>
      <c r="O190" s="68"/>
      <c r="P190" s="190">
        <f t="shared" si="11"/>
        <v>0</v>
      </c>
      <c r="Q190" s="190">
        <v>0</v>
      </c>
      <c r="R190" s="190">
        <f t="shared" si="12"/>
        <v>0</v>
      </c>
      <c r="S190" s="190">
        <v>0</v>
      </c>
      <c r="T190" s="191">
        <f t="shared" si="1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2" t="s">
        <v>127</v>
      </c>
      <c r="AT190" s="192" t="s">
        <v>122</v>
      </c>
      <c r="AU190" s="192" t="s">
        <v>84</v>
      </c>
      <c r="AY190" s="14" t="s">
        <v>121</v>
      </c>
      <c r="BE190" s="193">
        <f t="shared" si="14"/>
        <v>0</v>
      </c>
      <c r="BF190" s="193">
        <f t="shared" si="15"/>
        <v>0</v>
      </c>
      <c r="BG190" s="193">
        <f t="shared" si="16"/>
        <v>0</v>
      </c>
      <c r="BH190" s="193">
        <f t="shared" si="17"/>
        <v>0</v>
      </c>
      <c r="BI190" s="193">
        <f t="shared" si="18"/>
        <v>0</v>
      </c>
      <c r="BJ190" s="14" t="s">
        <v>84</v>
      </c>
      <c r="BK190" s="193">
        <f t="shared" si="19"/>
        <v>0</v>
      </c>
      <c r="BL190" s="14" t="s">
        <v>127</v>
      </c>
      <c r="BM190" s="192" t="s">
        <v>371</v>
      </c>
    </row>
    <row r="191" spans="1:65" s="2" customFormat="1" ht="24.2" customHeight="1">
      <c r="A191" s="31"/>
      <c r="B191" s="32"/>
      <c r="C191" s="182" t="s">
        <v>372</v>
      </c>
      <c r="D191" s="182" t="s">
        <v>122</v>
      </c>
      <c r="E191" s="183" t="s">
        <v>373</v>
      </c>
      <c r="F191" s="184" t="s">
        <v>374</v>
      </c>
      <c r="G191" s="185" t="s">
        <v>355</v>
      </c>
      <c r="H191" s="186">
        <v>5</v>
      </c>
      <c r="I191" s="187"/>
      <c r="J191" s="186">
        <f t="shared" ref="J191:J214" si="20">ROUND(I191*H191,2)</f>
        <v>0</v>
      </c>
      <c r="K191" s="184" t="s">
        <v>126</v>
      </c>
      <c r="L191" s="36"/>
      <c r="M191" s="188" t="s">
        <v>1</v>
      </c>
      <c r="N191" s="189" t="s">
        <v>43</v>
      </c>
      <c r="O191" s="68"/>
      <c r="P191" s="190">
        <f t="shared" ref="P191:P214" si="21">O191*H191</f>
        <v>0</v>
      </c>
      <c r="Q191" s="190">
        <v>0</v>
      </c>
      <c r="R191" s="190">
        <f t="shared" ref="R191:R214" si="22">Q191*H191</f>
        <v>0</v>
      </c>
      <c r="S191" s="190">
        <v>0</v>
      </c>
      <c r="T191" s="191">
        <f t="shared" ref="T191:T214" si="23"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2" t="s">
        <v>127</v>
      </c>
      <c r="AT191" s="192" t="s">
        <v>122</v>
      </c>
      <c r="AU191" s="192" t="s">
        <v>84</v>
      </c>
      <c r="AY191" s="14" t="s">
        <v>121</v>
      </c>
      <c r="BE191" s="193">
        <f t="shared" ref="BE191:BE214" si="24">IF(N191="základní",J191,0)</f>
        <v>0</v>
      </c>
      <c r="BF191" s="193">
        <f t="shared" ref="BF191:BF214" si="25">IF(N191="snížená",J191,0)</f>
        <v>0</v>
      </c>
      <c r="BG191" s="193">
        <f t="shared" ref="BG191:BG214" si="26">IF(N191="zákl. přenesená",J191,0)</f>
        <v>0</v>
      </c>
      <c r="BH191" s="193">
        <f t="shared" ref="BH191:BH214" si="27">IF(N191="sníž. přenesená",J191,0)</f>
        <v>0</v>
      </c>
      <c r="BI191" s="193">
        <f t="shared" ref="BI191:BI214" si="28">IF(N191="nulová",J191,0)</f>
        <v>0</v>
      </c>
      <c r="BJ191" s="14" t="s">
        <v>84</v>
      </c>
      <c r="BK191" s="193">
        <f t="shared" ref="BK191:BK214" si="29">ROUND(I191*H191,2)</f>
        <v>0</v>
      </c>
      <c r="BL191" s="14" t="s">
        <v>127</v>
      </c>
      <c r="BM191" s="192" t="s">
        <v>375</v>
      </c>
    </row>
    <row r="192" spans="1:65" s="2" customFormat="1" ht="24.2" customHeight="1">
      <c r="A192" s="31"/>
      <c r="B192" s="32"/>
      <c r="C192" s="194" t="s">
        <v>376</v>
      </c>
      <c r="D192" s="194" t="s">
        <v>133</v>
      </c>
      <c r="E192" s="195" t="s">
        <v>377</v>
      </c>
      <c r="F192" s="196" t="s">
        <v>378</v>
      </c>
      <c r="G192" s="197" t="s">
        <v>355</v>
      </c>
      <c r="H192" s="198">
        <v>5</v>
      </c>
      <c r="I192" s="199"/>
      <c r="J192" s="198">
        <f t="shared" si="20"/>
        <v>0</v>
      </c>
      <c r="K192" s="196" t="s">
        <v>126</v>
      </c>
      <c r="L192" s="200"/>
      <c r="M192" s="201" t="s">
        <v>1</v>
      </c>
      <c r="N192" s="202" t="s">
        <v>43</v>
      </c>
      <c r="O192" s="68"/>
      <c r="P192" s="190">
        <f t="shared" si="21"/>
        <v>0</v>
      </c>
      <c r="Q192" s="190">
        <v>1.91E-3</v>
      </c>
      <c r="R192" s="190">
        <f t="shared" si="22"/>
        <v>9.5499999999999995E-3</v>
      </c>
      <c r="S192" s="190">
        <v>0</v>
      </c>
      <c r="T192" s="191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2" t="s">
        <v>177</v>
      </c>
      <c r="AT192" s="192" t="s">
        <v>133</v>
      </c>
      <c r="AU192" s="192" t="s">
        <v>84</v>
      </c>
      <c r="AY192" s="14" t="s">
        <v>121</v>
      </c>
      <c r="BE192" s="193">
        <f t="shared" si="24"/>
        <v>0</v>
      </c>
      <c r="BF192" s="193">
        <f t="shared" si="25"/>
        <v>0</v>
      </c>
      <c r="BG192" s="193">
        <f t="shared" si="26"/>
        <v>0</v>
      </c>
      <c r="BH192" s="193">
        <f t="shared" si="27"/>
        <v>0</v>
      </c>
      <c r="BI192" s="193">
        <f t="shared" si="28"/>
        <v>0</v>
      </c>
      <c r="BJ192" s="14" t="s">
        <v>84</v>
      </c>
      <c r="BK192" s="193">
        <f t="shared" si="29"/>
        <v>0</v>
      </c>
      <c r="BL192" s="14" t="s">
        <v>127</v>
      </c>
      <c r="BM192" s="192" t="s">
        <v>379</v>
      </c>
    </row>
    <row r="193" spans="1:65" s="2" customFormat="1" ht="24.2" customHeight="1">
      <c r="A193" s="31"/>
      <c r="B193" s="32"/>
      <c r="C193" s="182" t="s">
        <v>380</v>
      </c>
      <c r="D193" s="182" t="s">
        <v>122</v>
      </c>
      <c r="E193" s="183" t="s">
        <v>381</v>
      </c>
      <c r="F193" s="184" t="s">
        <v>382</v>
      </c>
      <c r="G193" s="185" t="s">
        <v>355</v>
      </c>
      <c r="H193" s="186">
        <v>15</v>
      </c>
      <c r="I193" s="187"/>
      <c r="J193" s="186">
        <f t="shared" si="20"/>
        <v>0</v>
      </c>
      <c r="K193" s="184" t="s">
        <v>126</v>
      </c>
      <c r="L193" s="36"/>
      <c r="M193" s="188" t="s">
        <v>1</v>
      </c>
      <c r="N193" s="189" t="s">
        <v>43</v>
      </c>
      <c r="O193" s="68"/>
      <c r="P193" s="190">
        <f t="shared" si="21"/>
        <v>0</v>
      </c>
      <c r="Q193" s="190">
        <v>0</v>
      </c>
      <c r="R193" s="190">
        <f t="shared" si="22"/>
        <v>0</v>
      </c>
      <c r="S193" s="190">
        <v>0</v>
      </c>
      <c r="T193" s="191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2" t="s">
        <v>127</v>
      </c>
      <c r="AT193" s="192" t="s">
        <v>122</v>
      </c>
      <c r="AU193" s="192" t="s">
        <v>84</v>
      </c>
      <c r="AY193" s="14" t="s">
        <v>121</v>
      </c>
      <c r="BE193" s="193">
        <f t="shared" si="24"/>
        <v>0</v>
      </c>
      <c r="BF193" s="193">
        <f t="shared" si="25"/>
        <v>0</v>
      </c>
      <c r="BG193" s="193">
        <f t="shared" si="26"/>
        <v>0</v>
      </c>
      <c r="BH193" s="193">
        <f t="shared" si="27"/>
        <v>0</v>
      </c>
      <c r="BI193" s="193">
        <f t="shared" si="28"/>
        <v>0</v>
      </c>
      <c r="BJ193" s="14" t="s">
        <v>84</v>
      </c>
      <c r="BK193" s="193">
        <f t="shared" si="29"/>
        <v>0</v>
      </c>
      <c r="BL193" s="14" t="s">
        <v>127</v>
      </c>
      <c r="BM193" s="192" t="s">
        <v>383</v>
      </c>
    </row>
    <row r="194" spans="1:65" s="2" customFormat="1" ht="24.2" customHeight="1">
      <c r="A194" s="31"/>
      <c r="B194" s="32"/>
      <c r="C194" s="194" t="s">
        <v>384</v>
      </c>
      <c r="D194" s="194" t="s">
        <v>133</v>
      </c>
      <c r="E194" s="195" t="s">
        <v>385</v>
      </c>
      <c r="F194" s="196" t="s">
        <v>386</v>
      </c>
      <c r="G194" s="197" t="s">
        <v>355</v>
      </c>
      <c r="H194" s="198">
        <v>15</v>
      </c>
      <c r="I194" s="199"/>
      <c r="J194" s="198">
        <f t="shared" si="20"/>
        <v>0</v>
      </c>
      <c r="K194" s="196" t="s">
        <v>126</v>
      </c>
      <c r="L194" s="200"/>
      <c r="M194" s="201" t="s">
        <v>1</v>
      </c>
      <c r="N194" s="202" t="s">
        <v>43</v>
      </c>
      <c r="O194" s="68"/>
      <c r="P194" s="190">
        <f t="shared" si="21"/>
        <v>0</v>
      </c>
      <c r="Q194" s="190">
        <v>3.16E-3</v>
      </c>
      <c r="R194" s="190">
        <f t="shared" si="22"/>
        <v>4.7399999999999998E-2</v>
      </c>
      <c r="S194" s="190">
        <v>0</v>
      </c>
      <c r="T194" s="191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2" t="s">
        <v>177</v>
      </c>
      <c r="AT194" s="192" t="s">
        <v>133</v>
      </c>
      <c r="AU194" s="192" t="s">
        <v>84</v>
      </c>
      <c r="AY194" s="14" t="s">
        <v>121</v>
      </c>
      <c r="BE194" s="193">
        <f t="shared" si="24"/>
        <v>0</v>
      </c>
      <c r="BF194" s="193">
        <f t="shared" si="25"/>
        <v>0</v>
      </c>
      <c r="BG194" s="193">
        <f t="shared" si="26"/>
        <v>0</v>
      </c>
      <c r="BH194" s="193">
        <f t="shared" si="27"/>
        <v>0</v>
      </c>
      <c r="BI194" s="193">
        <f t="shared" si="28"/>
        <v>0</v>
      </c>
      <c r="BJ194" s="14" t="s">
        <v>84</v>
      </c>
      <c r="BK194" s="193">
        <f t="shared" si="29"/>
        <v>0</v>
      </c>
      <c r="BL194" s="14" t="s">
        <v>127</v>
      </c>
      <c r="BM194" s="192" t="s">
        <v>387</v>
      </c>
    </row>
    <row r="195" spans="1:65" s="2" customFormat="1" ht="24.2" customHeight="1">
      <c r="A195" s="31"/>
      <c r="B195" s="32"/>
      <c r="C195" s="194" t="s">
        <v>388</v>
      </c>
      <c r="D195" s="194" t="s">
        <v>133</v>
      </c>
      <c r="E195" s="195" t="s">
        <v>389</v>
      </c>
      <c r="F195" s="196" t="s">
        <v>390</v>
      </c>
      <c r="G195" s="197" t="s">
        <v>355</v>
      </c>
      <c r="H195" s="198">
        <v>839</v>
      </c>
      <c r="I195" s="199"/>
      <c r="J195" s="198">
        <f t="shared" si="20"/>
        <v>0</v>
      </c>
      <c r="K195" s="196" t="s">
        <v>126</v>
      </c>
      <c r="L195" s="200"/>
      <c r="M195" s="201" t="s">
        <v>1</v>
      </c>
      <c r="N195" s="202" t="s">
        <v>43</v>
      </c>
      <c r="O195" s="68"/>
      <c r="P195" s="190">
        <f t="shared" si="21"/>
        <v>0</v>
      </c>
      <c r="Q195" s="190">
        <v>1.7000000000000001E-4</v>
      </c>
      <c r="R195" s="190">
        <f t="shared" si="22"/>
        <v>0.14263000000000001</v>
      </c>
      <c r="S195" s="190">
        <v>0</v>
      </c>
      <c r="T195" s="191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2" t="s">
        <v>177</v>
      </c>
      <c r="AT195" s="192" t="s">
        <v>133</v>
      </c>
      <c r="AU195" s="192" t="s">
        <v>84</v>
      </c>
      <c r="AY195" s="14" t="s">
        <v>121</v>
      </c>
      <c r="BE195" s="193">
        <f t="shared" si="24"/>
        <v>0</v>
      </c>
      <c r="BF195" s="193">
        <f t="shared" si="25"/>
        <v>0</v>
      </c>
      <c r="BG195" s="193">
        <f t="shared" si="26"/>
        <v>0</v>
      </c>
      <c r="BH195" s="193">
        <f t="shared" si="27"/>
        <v>0</v>
      </c>
      <c r="BI195" s="193">
        <f t="shared" si="28"/>
        <v>0</v>
      </c>
      <c r="BJ195" s="14" t="s">
        <v>84</v>
      </c>
      <c r="BK195" s="193">
        <f t="shared" si="29"/>
        <v>0</v>
      </c>
      <c r="BL195" s="14" t="s">
        <v>127</v>
      </c>
      <c r="BM195" s="192" t="s">
        <v>391</v>
      </c>
    </row>
    <row r="196" spans="1:65" s="2" customFormat="1" ht="33" customHeight="1">
      <c r="A196" s="31"/>
      <c r="B196" s="32"/>
      <c r="C196" s="182" t="s">
        <v>392</v>
      </c>
      <c r="D196" s="182" t="s">
        <v>122</v>
      </c>
      <c r="E196" s="183" t="s">
        <v>393</v>
      </c>
      <c r="F196" s="184" t="s">
        <v>394</v>
      </c>
      <c r="G196" s="185" t="s">
        <v>355</v>
      </c>
      <c r="H196" s="186">
        <v>727</v>
      </c>
      <c r="I196" s="187"/>
      <c r="J196" s="186">
        <f t="shared" si="20"/>
        <v>0</v>
      </c>
      <c r="K196" s="184" t="s">
        <v>126</v>
      </c>
      <c r="L196" s="36"/>
      <c r="M196" s="188" t="s">
        <v>1</v>
      </c>
      <c r="N196" s="189" t="s">
        <v>43</v>
      </c>
      <c r="O196" s="68"/>
      <c r="P196" s="190">
        <f t="shared" si="21"/>
        <v>0</v>
      </c>
      <c r="Q196" s="190">
        <v>0</v>
      </c>
      <c r="R196" s="190">
        <f t="shared" si="22"/>
        <v>0</v>
      </c>
      <c r="S196" s="190">
        <v>0</v>
      </c>
      <c r="T196" s="191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2" t="s">
        <v>127</v>
      </c>
      <c r="AT196" s="192" t="s">
        <v>122</v>
      </c>
      <c r="AU196" s="192" t="s">
        <v>84</v>
      </c>
      <c r="AY196" s="14" t="s">
        <v>121</v>
      </c>
      <c r="BE196" s="193">
        <f t="shared" si="24"/>
        <v>0</v>
      </c>
      <c r="BF196" s="193">
        <f t="shared" si="25"/>
        <v>0</v>
      </c>
      <c r="BG196" s="193">
        <f t="shared" si="26"/>
        <v>0</v>
      </c>
      <c r="BH196" s="193">
        <f t="shared" si="27"/>
        <v>0</v>
      </c>
      <c r="BI196" s="193">
        <f t="shared" si="28"/>
        <v>0</v>
      </c>
      <c r="BJ196" s="14" t="s">
        <v>84</v>
      </c>
      <c r="BK196" s="193">
        <f t="shared" si="29"/>
        <v>0</v>
      </c>
      <c r="BL196" s="14" t="s">
        <v>127</v>
      </c>
      <c r="BM196" s="192" t="s">
        <v>395</v>
      </c>
    </row>
    <row r="197" spans="1:65" s="2" customFormat="1" ht="24.2" customHeight="1">
      <c r="A197" s="31"/>
      <c r="B197" s="32"/>
      <c r="C197" s="194" t="s">
        <v>396</v>
      </c>
      <c r="D197" s="194" t="s">
        <v>133</v>
      </c>
      <c r="E197" s="195" t="s">
        <v>397</v>
      </c>
      <c r="F197" s="196" t="s">
        <v>398</v>
      </c>
      <c r="G197" s="197" t="s">
        <v>355</v>
      </c>
      <c r="H197" s="198">
        <v>640</v>
      </c>
      <c r="I197" s="199"/>
      <c r="J197" s="198">
        <f t="shared" si="20"/>
        <v>0</v>
      </c>
      <c r="K197" s="196" t="s">
        <v>126</v>
      </c>
      <c r="L197" s="200"/>
      <c r="M197" s="201" t="s">
        <v>1</v>
      </c>
      <c r="N197" s="202" t="s">
        <v>43</v>
      </c>
      <c r="O197" s="68"/>
      <c r="P197" s="190">
        <f t="shared" si="21"/>
        <v>0</v>
      </c>
      <c r="Q197" s="190">
        <v>1.6000000000000001E-4</v>
      </c>
      <c r="R197" s="190">
        <f t="shared" si="22"/>
        <v>0.1024</v>
      </c>
      <c r="S197" s="190">
        <v>0</v>
      </c>
      <c r="T197" s="191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2" t="s">
        <v>177</v>
      </c>
      <c r="AT197" s="192" t="s">
        <v>133</v>
      </c>
      <c r="AU197" s="192" t="s">
        <v>84</v>
      </c>
      <c r="AY197" s="14" t="s">
        <v>121</v>
      </c>
      <c r="BE197" s="193">
        <f t="shared" si="24"/>
        <v>0</v>
      </c>
      <c r="BF197" s="193">
        <f t="shared" si="25"/>
        <v>0</v>
      </c>
      <c r="BG197" s="193">
        <f t="shared" si="26"/>
        <v>0</v>
      </c>
      <c r="BH197" s="193">
        <f t="shared" si="27"/>
        <v>0</v>
      </c>
      <c r="BI197" s="193">
        <f t="shared" si="28"/>
        <v>0</v>
      </c>
      <c r="BJ197" s="14" t="s">
        <v>84</v>
      </c>
      <c r="BK197" s="193">
        <f t="shared" si="29"/>
        <v>0</v>
      </c>
      <c r="BL197" s="14" t="s">
        <v>127</v>
      </c>
      <c r="BM197" s="192" t="s">
        <v>399</v>
      </c>
    </row>
    <row r="198" spans="1:65" s="2" customFormat="1" ht="24.2" customHeight="1">
      <c r="A198" s="31"/>
      <c r="B198" s="32"/>
      <c r="C198" s="194" t="s">
        <v>400</v>
      </c>
      <c r="D198" s="194" t="s">
        <v>133</v>
      </c>
      <c r="E198" s="195" t="s">
        <v>401</v>
      </c>
      <c r="F198" s="196" t="s">
        <v>402</v>
      </c>
      <c r="G198" s="197" t="s">
        <v>355</v>
      </c>
      <c r="H198" s="198">
        <v>57</v>
      </c>
      <c r="I198" s="199"/>
      <c r="J198" s="198">
        <f t="shared" si="20"/>
        <v>0</v>
      </c>
      <c r="K198" s="196" t="s">
        <v>126</v>
      </c>
      <c r="L198" s="200"/>
      <c r="M198" s="201" t="s">
        <v>1</v>
      </c>
      <c r="N198" s="202" t="s">
        <v>43</v>
      </c>
      <c r="O198" s="68"/>
      <c r="P198" s="190">
        <f t="shared" si="21"/>
        <v>0</v>
      </c>
      <c r="Q198" s="190">
        <v>2.5000000000000001E-4</v>
      </c>
      <c r="R198" s="190">
        <f t="shared" si="22"/>
        <v>1.4250000000000001E-2</v>
      </c>
      <c r="S198" s="190">
        <v>0</v>
      </c>
      <c r="T198" s="191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2" t="s">
        <v>177</v>
      </c>
      <c r="AT198" s="192" t="s">
        <v>133</v>
      </c>
      <c r="AU198" s="192" t="s">
        <v>84</v>
      </c>
      <c r="AY198" s="14" t="s">
        <v>121</v>
      </c>
      <c r="BE198" s="193">
        <f t="shared" si="24"/>
        <v>0</v>
      </c>
      <c r="BF198" s="193">
        <f t="shared" si="25"/>
        <v>0</v>
      </c>
      <c r="BG198" s="193">
        <f t="shared" si="26"/>
        <v>0</v>
      </c>
      <c r="BH198" s="193">
        <f t="shared" si="27"/>
        <v>0</v>
      </c>
      <c r="BI198" s="193">
        <f t="shared" si="28"/>
        <v>0</v>
      </c>
      <c r="BJ198" s="14" t="s">
        <v>84</v>
      </c>
      <c r="BK198" s="193">
        <f t="shared" si="29"/>
        <v>0</v>
      </c>
      <c r="BL198" s="14" t="s">
        <v>127</v>
      </c>
      <c r="BM198" s="192" t="s">
        <v>403</v>
      </c>
    </row>
    <row r="199" spans="1:65" s="2" customFormat="1" ht="24.2" customHeight="1">
      <c r="A199" s="31"/>
      <c r="B199" s="32"/>
      <c r="C199" s="182" t="s">
        <v>404</v>
      </c>
      <c r="D199" s="182" t="s">
        <v>122</v>
      </c>
      <c r="E199" s="183" t="s">
        <v>405</v>
      </c>
      <c r="F199" s="184" t="s">
        <v>406</v>
      </c>
      <c r="G199" s="185" t="s">
        <v>355</v>
      </c>
      <c r="H199" s="186">
        <v>85</v>
      </c>
      <c r="I199" s="187"/>
      <c r="J199" s="186">
        <f t="shared" si="20"/>
        <v>0</v>
      </c>
      <c r="K199" s="184" t="s">
        <v>126</v>
      </c>
      <c r="L199" s="36"/>
      <c r="M199" s="188" t="s">
        <v>1</v>
      </c>
      <c r="N199" s="189" t="s">
        <v>43</v>
      </c>
      <c r="O199" s="68"/>
      <c r="P199" s="190">
        <f t="shared" si="21"/>
        <v>0</v>
      </c>
      <c r="Q199" s="190">
        <v>0</v>
      </c>
      <c r="R199" s="190">
        <f t="shared" si="22"/>
        <v>0</v>
      </c>
      <c r="S199" s="190">
        <v>0</v>
      </c>
      <c r="T199" s="191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2" t="s">
        <v>138</v>
      </c>
      <c r="AT199" s="192" t="s">
        <v>122</v>
      </c>
      <c r="AU199" s="192" t="s">
        <v>84</v>
      </c>
      <c r="AY199" s="14" t="s">
        <v>121</v>
      </c>
      <c r="BE199" s="193">
        <f t="shared" si="24"/>
        <v>0</v>
      </c>
      <c r="BF199" s="193">
        <f t="shared" si="25"/>
        <v>0</v>
      </c>
      <c r="BG199" s="193">
        <f t="shared" si="26"/>
        <v>0</v>
      </c>
      <c r="BH199" s="193">
        <f t="shared" si="27"/>
        <v>0</v>
      </c>
      <c r="BI199" s="193">
        <f t="shared" si="28"/>
        <v>0</v>
      </c>
      <c r="BJ199" s="14" t="s">
        <v>84</v>
      </c>
      <c r="BK199" s="193">
        <f t="shared" si="29"/>
        <v>0</v>
      </c>
      <c r="BL199" s="14" t="s">
        <v>138</v>
      </c>
      <c r="BM199" s="192" t="s">
        <v>407</v>
      </c>
    </row>
    <row r="200" spans="1:65" s="2" customFormat="1" ht="24.2" customHeight="1">
      <c r="A200" s="31"/>
      <c r="B200" s="32"/>
      <c r="C200" s="194" t="s">
        <v>408</v>
      </c>
      <c r="D200" s="194" t="s">
        <v>133</v>
      </c>
      <c r="E200" s="195" t="s">
        <v>409</v>
      </c>
      <c r="F200" s="196" t="s">
        <v>410</v>
      </c>
      <c r="G200" s="197" t="s">
        <v>355</v>
      </c>
      <c r="H200" s="198">
        <v>85</v>
      </c>
      <c r="I200" s="199"/>
      <c r="J200" s="198">
        <f t="shared" si="20"/>
        <v>0</v>
      </c>
      <c r="K200" s="196" t="s">
        <v>126</v>
      </c>
      <c r="L200" s="200"/>
      <c r="M200" s="201" t="s">
        <v>1</v>
      </c>
      <c r="N200" s="202" t="s">
        <v>43</v>
      </c>
      <c r="O200" s="68"/>
      <c r="P200" s="190">
        <f t="shared" si="21"/>
        <v>0</v>
      </c>
      <c r="Q200" s="190">
        <v>3.4000000000000002E-4</v>
      </c>
      <c r="R200" s="190">
        <f t="shared" si="22"/>
        <v>2.8900000000000002E-2</v>
      </c>
      <c r="S200" s="190">
        <v>0</v>
      </c>
      <c r="T200" s="191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2" t="s">
        <v>149</v>
      </c>
      <c r="AT200" s="192" t="s">
        <v>133</v>
      </c>
      <c r="AU200" s="192" t="s">
        <v>84</v>
      </c>
      <c r="AY200" s="14" t="s">
        <v>121</v>
      </c>
      <c r="BE200" s="193">
        <f t="shared" si="24"/>
        <v>0</v>
      </c>
      <c r="BF200" s="193">
        <f t="shared" si="25"/>
        <v>0</v>
      </c>
      <c r="BG200" s="193">
        <f t="shared" si="26"/>
        <v>0</v>
      </c>
      <c r="BH200" s="193">
        <f t="shared" si="27"/>
        <v>0</v>
      </c>
      <c r="BI200" s="193">
        <f t="shared" si="28"/>
        <v>0</v>
      </c>
      <c r="BJ200" s="14" t="s">
        <v>84</v>
      </c>
      <c r="BK200" s="193">
        <f t="shared" si="29"/>
        <v>0</v>
      </c>
      <c r="BL200" s="14" t="s">
        <v>138</v>
      </c>
      <c r="BM200" s="192" t="s">
        <v>411</v>
      </c>
    </row>
    <row r="201" spans="1:65" s="2" customFormat="1" ht="44.25" customHeight="1">
      <c r="A201" s="31"/>
      <c r="B201" s="32"/>
      <c r="C201" s="194" t="s">
        <v>412</v>
      </c>
      <c r="D201" s="194" t="s">
        <v>133</v>
      </c>
      <c r="E201" s="195" t="s">
        <v>413</v>
      </c>
      <c r="F201" s="196" t="s">
        <v>414</v>
      </c>
      <c r="G201" s="197" t="s">
        <v>355</v>
      </c>
      <c r="H201" s="198">
        <v>30</v>
      </c>
      <c r="I201" s="199"/>
      <c r="J201" s="198">
        <f t="shared" si="20"/>
        <v>0</v>
      </c>
      <c r="K201" s="196" t="s">
        <v>126</v>
      </c>
      <c r="L201" s="200"/>
      <c r="M201" s="201" t="s">
        <v>1</v>
      </c>
      <c r="N201" s="202" t="s">
        <v>43</v>
      </c>
      <c r="O201" s="68"/>
      <c r="P201" s="190">
        <f t="shared" si="21"/>
        <v>0</v>
      </c>
      <c r="Q201" s="190">
        <v>2.4000000000000001E-4</v>
      </c>
      <c r="R201" s="190">
        <f t="shared" si="22"/>
        <v>7.1999999999999998E-3</v>
      </c>
      <c r="S201" s="190">
        <v>0</v>
      </c>
      <c r="T201" s="191">
        <f t="shared" si="2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2" t="s">
        <v>149</v>
      </c>
      <c r="AT201" s="192" t="s">
        <v>133</v>
      </c>
      <c r="AU201" s="192" t="s">
        <v>84</v>
      </c>
      <c r="AY201" s="14" t="s">
        <v>121</v>
      </c>
      <c r="BE201" s="193">
        <f t="shared" si="24"/>
        <v>0</v>
      </c>
      <c r="BF201" s="193">
        <f t="shared" si="25"/>
        <v>0</v>
      </c>
      <c r="BG201" s="193">
        <f t="shared" si="26"/>
        <v>0</v>
      </c>
      <c r="BH201" s="193">
        <f t="shared" si="27"/>
        <v>0</v>
      </c>
      <c r="BI201" s="193">
        <f t="shared" si="28"/>
        <v>0</v>
      </c>
      <c r="BJ201" s="14" t="s">
        <v>84</v>
      </c>
      <c r="BK201" s="193">
        <f t="shared" si="29"/>
        <v>0</v>
      </c>
      <c r="BL201" s="14" t="s">
        <v>138</v>
      </c>
      <c r="BM201" s="192" t="s">
        <v>415</v>
      </c>
    </row>
    <row r="202" spans="1:65" s="2" customFormat="1" ht="24.2" customHeight="1">
      <c r="A202" s="31"/>
      <c r="B202" s="32"/>
      <c r="C202" s="182" t="s">
        <v>416</v>
      </c>
      <c r="D202" s="182" t="s">
        <v>122</v>
      </c>
      <c r="E202" s="183" t="s">
        <v>417</v>
      </c>
      <c r="F202" s="184" t="s">
        <v>418</v>
      </c>
      <c r="G202" s="185" t="s">
        <v>355</v>
      </c>
      <c r="H202" s="186">
        <v>150</v>
      </c>
      <c r="I202" s="187"/>
      <c r="J202" s="186">
        <f t="shared" si="20"/>
        <v>0</v>
      </c>
      <c r="K202" s="184" t="s">
        <v>126</v>
      </c>
      <c r="L202" s="36"/>
      <c r="M202" s="188" t="s">
        <v>1</v>
      </c>
      <c r="N202" s="189" t="s">
        <v>43</v>
      </c>
      <c r="O202" s="68"/>
      <c r="P202" s="190">
        <f t="shared" si="21"/>
        <v>0</v>
      </c>
      <c r="Q202" s="190">
        <v>0</v>
      </c>
      <c r="R202" s="190">
        <f t="shared" si="22"/>
        <v>0</v>
      </c>
      <c r="S202" s="190">
        <v>0</v>
      </c>
      <c r="T202" s="191">
        <f t="shared" si="2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2" t="s">
        <v>138</v>
      </c>
      <c r="AT202" s="192" t="s">
        <v>122</v>
      </c>
      <c r="AU202" s="192" t="s">
        <v>84</v>
      </c>
      <c r="AY202" s="14" t="s">
        <v>121</v>
      </c>
      <c r="BE202" s="193">
        <f t="shared" si="24"/>
        <v>0</v>
      </c>
      <c r="BF202" s="193">
        <f t="shared" si="25"/>
        <v>0</v>
      </c>
      <c r="BG202" s="193">
        <f t="shared" si="26"/>
        <v>0</v>
      </c>
      <c r="BH202" s="193">
        <f t="shared" si="27"/>
        <v>0</v>
      </c>
      <c r="BI202" s="193">
        <f t="shared" si="28"/>
        <v>0</v>
      </c>
      <c r="BJ202" s="14" t="s">
        <v>84</v>
      </c>
      <c r="BK202" s="193">
        <f t="shared" si="29"/>
        <v>0</v>
      </c>
      <c r="BL202" s="14" t="s">
        <v>138</v>
      </c>
      <c r="BM202" s="192" t="s">
        <v>419</v>
      </c>
    </row>
    <row r="203" spans="1:65" s="2" customFormat="1" ht="24.2" customHeight="1">
      <c r="A203" s="31"/>
      <c r="B203" s="32"/>
      <c r="C203" s="194" t="s">
        <v>420</v>
      </c>
      <c r="D203" s="194" t="s">
        <v>133</v>
      </c>
      <c r="E203" s="195" t="s">
        <v>421</v>
      </c>
      <c r="F203" s="196" t="s">
        <v>422</v>
      </c>
      <c r="G203" s="197" t="s">
        <v>355</v>
      </c>
      <c r="H203" s="198">
        <v>150</v>
      </c>
      <c r="I203" s="199"/>
      <c r="J203" s="198">
        <f t="shared" si="20"/>
        <v>0</v>
      </c>
      <c r="K203" s="196" t="s">
        <v>126</v>
      </c>
      <c r="L203" s="200"/>
      <c r="M203" s="201" t="s">
        <v>1</v>
      </c>
      <c r="N203" s="202" t="s">
        <v>43</v>
      </c>
      <c r="O203" s="68"/>
      <c r="P203" s="190">
        <f t="shared" si="21"/>
        <v>0</v>
      </c>
      <c r="Q203" s="190">
        <v>6.9999999999999994E-5</v>
      </c>
      <c r="R203" s="190">
        <f t="shared" si="22"/>
        <v>1.0499999999999999E-2</v>
      </c>
      <c r="S203" s="190">
        <v>0</v>
      </c>
      <c r="T203" s="191">
        <f t="shared" si="2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2" t="s">
        <v>149</v>
      </c>
      <c r="AT203" s="192" t="s">
        <v>133</v>
      </c>
      <c r="AU203" s="192" t="s">
        <v>84</v>
      </c>
      <c r="AY203" s="14" t="s">
        <v>121</v>
      </c>
      <c r="BE203" s="193">
        <f t="shared" si="24"/>
        <v>0</v>
      </c>
      <c r="BF203" s="193">
        <f t="shared" si="25"/>
        <v>0</v>
      </c>
      <c r="BG203" s="193">
        <f t="shared" si="26"/>
        <v>0</v>
      </c>
      <c r="BH203" s="193">
        <f t="shared" si="27"/>
        <v>0</v>
      </c>
      <c r="BI203" s="193">
        <f t="shared" si="28"/>
        <v>0</v>
      </c>
      <c r="BJ203" s="14" t="s">
        <v>84</v>
      </c>
      <c r="BK203" s="193">
        <f t="shared" si="29"/>
        <v>0</v>
      </c>
      <c r="BL203" s="14" t="s">
        <v>138</v>
      </c>
      <c r="BM203" s="192" t="s">
        <v>423</v>
      </c>
    </row>
    <row r="204" spans="1:65" s="2" customFormat="1" ht="24.2" customHeight="1">
      <c r="A204" s="31"/>
      <c r="B204" s="32"/>
      <c r="C204" s="182" t="s">
        <v>424</v>
      </c>
      <c r="D204" s="182" t="s">
        <v>122</v>
      </c>
      <c r="E204" s="183" t="s">
        <v>425</v>
      </c>
      <c r="F204" s="184" t="s">
        <v>426</v>
      </c>
      <c r="G204" s="185" t="s">
        <v>355</v>
      </c>
      <c r="H204" s="186">
        <v>10</v>
      </c>
      <c r="I204" s="187"/>
      <c r="J204" s="186">
        <f t="shared" si="20"/>
        <v>0</v>
      </c>
      <c r="K204" s="184" t="s">
        <v>126</v>
      </c>
      <c r="L204" s="36"/>
      <c r="M204" s="188" t="s">
        <v>1</v>
      </c>
      <c r="N204" s="189" t="s">
        <v>43</v>
      </c>
      <c r="O204" s="68"/>
      <c r="P204" s="190">
        <f t="shared" si="21"/>
        <v>0</v>
      </c>
      <c r="Q204" s="190">
        <v>0</v>
      </c>
      <c r="R204" s="190">
        <f t="shared" si="22"/>
        <v>0</v>
      </c>
      <c r="S204" s="190">
        <v>0</v>
      </c>
      <c r="T204" s="191">
        <f t="shared" si="2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2" t="s">
        <v>138</v>
      </c>
      <c r="AT204" s="192" t="s">
        <v>122</v>
      </c>
      <c r="AU204" s="192" t="s">
        <v>84</v>
      </c>
      <c r="AY204" s="14" t="s">
        <v>121</v>
      </c>
      <c r="BE204" s="193">
        <f t="shared" si="24"/>
        <v>0</v>
      </c>
      <c r="BF204" s="193">
        <f t="shared" si="25"/>
        <v>0</v>
      </c>
      <c r="BG204" s="193">
        <f t="shared" si="26"/>
        <v>0</v>
      </c>
      <c r="BH204" s="193">
        <f t="shared" si="27"/>
        <v>0</v>
      </c>
      <c r="BI204" s="193">
        <f t="shared" si="28"/>
        <v>0</v>
      </c>
      <c r="BJ204" s="14" t="s">
        <v>84</v>
      </c>
      <c r="BK204" s="193">
        <f t="shared" si="29"/>
        <v>0</v>
      </c>
      <c r="BL204" s="14" t="s">
        <v>138</v>
      </c>
      <c r="BM204" s="192" t="s">
        <v>427</v>
      </c>
    </row>
    <row r="205" spans="1:65" s="2" customFormat="1" ht="24.2" customHeight="1">
      <c r="A205" s="31"/>
      <c r="B205" s="32"/>
      <c r="C205" s="194" t="s">
        <v>428</v>
      </c>
      <c r="D205" s="194" t="s">
        <v>133</v>
      </c>
      <c r="E205" s="195" t="s">
        <v>429</v>
      </c>
      <c r="F205" s="196" t="s">
        <v>430</v>
      </c>
      <c r="G205" s="197" t="s">
        <v>355</v>
      </c>
      <c r="H205" s="198">
        <v>10</v>
      </c>
      <c r="I205" s="199"/>
      <c r="J205" s="198">
        <f t="shared" si="20"/>
        <v>0</v>
      </c>
      <c r="K205" s="196" t="s">
        <v>126</v>
      </c>
      <c r="L205" s="200"/>
      <c r="M205" s="201" t="s">
        <v>1</v>
      </c>
      <c r="N205" s="202" t="s">
        <v>43</v>
      </c>
      <c r="O205" s="68"/>
      <c r="P205" s="190">
        <f t="shared" si="21"/>
        <v>0</v>
      </c>
      <c r="Q205" s="190">
        <v>2.2000000000000001E-4</v>
      </c>
      <c r="R205" s="190">
        <f t="shared" si="22"/>
        <v>2.2000000000000001E-3</v>
      </c>
      <c r="S205" s="190">
        <v>0</v>
      </c>
      <c r="T205" s="191">
        <f t="shared" si="2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2" t="s">
        <v>149</v>
      </c>
      <c r="AT205" s="192" t="s">
        <v>133</v>
      </c>
      <c r="AU205" s="192" t="s">
        <v>84</v>
      </c>
      <c r="AY205" s="14" t="s">
        <v>121</v>
      </c>
      <c r="BE205" s="193">
        <f t="shared" si="24"/>
        <v>0</v>
      </c>
      <c r="BF205" s="193">
        <f t="shared" si="25"/>
        <v>0</v>
      </c>
      <c r="BG205" s="193">
        <f t="shared" si="26"/>
        <v>0</v>
      </c>
      <c r="BH205" s="193">
        <f t="shared" si="27"/>
        <v>0</v>
      </c>
      <c r="BI205" s="193">
        <f t="shared" si="28"/>
        <v>0</v>
      </c>
      <c r="BJ205" s="14" t="s">
        <v>84</v>
      </c>
      <c r="BK205" s="193">
        <f t="shared" si="29"/>
        <v>0</v>
      </c>
      <c r="BL205" s="14" t="s">
        <v>138</v>
      </c>
      <c r="BM205" s="192" t="s">
        <v>431</v>
      </c>
    </row>
    <row r="206" spans="1:65" s="2" customFormat="1" ht="24.2" customHeight="1">
      <c r="A206" s="31"/>
      <c r="B206" s="32"/>
      <c r="C206" s="182" t="s">
        <v>432</v>
      </c>
      <c r="D206" s="182" t="s">
        <v>122</v>
      </c>
      <c r="E206" s="183" t="s">
        <v>433</v>
      </c>
      <c r="F206" s="184" t="s">
        <v>434</v>
      </c>
      <c r="G206" s="185" t="s">
        <v>355</v>
      </c>
      <c r="H206" s="186">
        <v>15</v>
      </c>
      <c r="I206" s="187"/>
      <c r="J206" s="186">
        <f t="shared" si="20"/>
        <v>0</v>
      </c>
      <c r="K206" s="184" t="s">
        <v>126</v>
      </c>
      <c r="L206" s="36"/>
      <c r="M206" s="188" t="s">
        <v>1</v>
      </c>
      <c r="N206" s="189" t="s">
        <v>43</v>
      </c>
      <c r="O206" s="68"/>
      <c r="P206" s="190">
        <f t="shared" si="21"/>
        <v>0</v>
      </c>
      <c r="Q206" s="190">
        <v>0</v>
      </c>
      <c r="R206" s="190">
        <f t="shared" si="22"/>
        <v>0</v>
      </c>
      <c r="S206" s="190">
        <v>0</v>
      </c>
      <c r="T206" s="191">
        <f t="shared" si="2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2" t="s">
        <v>138</v>
      </c>
      <c r="AT206" s="192" t="s">
        <v>122</v>
      </c>
      <c r="AU206" s="192" t="s">
        <v>84</v>
      </c>
      <c r="AY206" s="14" t="s">
        <v>121</v>
      </c>
      <c r="BE206" s="193">
        <f t="shared" si="24"/>
        <v>0</v>
      </c>
      <c r="BF206" s="193">
        <f t="shared" si="25"/>
        <v>0</v>
      </c>
      <c r="BG206" s="193">
        <f t="shared" si="26"/>
        <v>0</v>
      </c>
      <c r="BH206" s="193">
        <f t="shared" si="27"/>
        <v>0</v>
      </c>
      <c r="BI206" s="193">
        <f t="shared" si="28"/>
        <v>0</v>
      </c>
      <c r="BJ206" s="14" t="s">
        <v>84</v>
      </c>
      <c r="BK206" s="193">
        <f t="shared" si="29"/>
        <v>0</v>
      </c>
      <c r="BL206" s="14" t="s">
        <v>138</v>
      </c>
      <c r="BM206" s="192" t="s">
        <v>435</v>
      </c>
    </row>
    <row r="207" spans="1:65" s="2" customFormat="1" ht="16.5" customHeight="1">
      <c r="A207" s="31"/>
      <c r="B207" s="32"/>
      <c r="C207" s="194" t="s">
        <v>436</v>
      </c>
      <c r="D207" s="194" t="s">
        <v>133</v>
      </c>
      <c r="E207" s="195" t="s">
        <v>437</v>
      </c>
      <c r="F207" s="196" t="s">
        <v>438</v>
      </c>
      <c r="G207" s="197" t="s">
        <v>439</v>
      </c>
      <c r="H207" s="198">
        <v>9.3000000000000007</v>
      </c>
      <c r="I207" s="199"/>
      <c r="J207" s="198">
        <f t="shared" si="20"/>
        <v>0</v>
      </c>
      <c r="K207" s="196" t="s">
        <v>126</v>
      </c>
      <c r="L207" s="200"/>
      <c r="M207" s="201" t="s">
        <v>1</v>
      </c>
      <c r="N207" s="202" t="s">
        <v>43</v>
      </c>
      <c r="O207" s="68"/>
      <c r="P207" s="190">
        <f t="shared" si="21"/>
        <v>0</v>
      </c>
      <c r="Q207" s="190">
        <v>1E-3</v>
      </c>
      <c r="R207" s="190">
        <f t="shared" si="22"/>
        <v>9.300000000000001E-3</v>
      </c>
      <c r="S207" s="190">
        <v>0</v>
      </c>
      <c r="T207" s="191">
        <f t="shared" si="2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2" t="s">
        <v>149</v>
      </c>
      <c r="AT207" s="192" t="s">
        <v>133</v>
      </c>
      <c r="AU207" s="192" t="s">
        <v>84</v>
      </c>
      <c r="AY207" s="14" t="s">
        <v>121</v>
      </c>
      <c r="BE207" s="193">
        <f t="shared" si="24"/>
        <v>0</v>
      </c>
      <c r="BF207" s="193">
        <f t="shared" si="25"/>
        <v>0</v>
      </c>
      <c r="BG207" s="193">
        <f t="shared" si="26"/>
        <v>0</v>
      </c>
      <c r="BH207" s="193">
        <f t="shared" si="27"/>
        <v>0</v>
      </c>
      <c r="BI207" s="193">
        <f t="shared" si="28"/>
        <v>0</v>
      </c>
      <c r="BJ207" s="14" t="s">
        <v>84</v>
      </c>
      <c r="BK207" s="193">
        <f t="shared" si="29"/>
        <v>0</v>
      </c>
      <c r="BL207" s="14" t="s">
        <v>138</v>
      </c>
      <c r="BM207" s="192" t="s">
        <v>440</v>
      </c>
    </row>
    <row r="208" spans="1:65" s="2" customFormat="1" ht="24.2" customHeight="1">
      <c r="A208" s="31"/>
      <c r="B208" s="32"/>
      <c r="C208" s="182" t="s">
        <v>441</v>
      </c>
      <c r="D208" s="182" t="s">
        <v>122</v>
      </c>
      <c r="E208" s="183" t="s">
        <v>442</v>
      </c>
      <c r="F208" s="184" t="s">
        <v>443</v>
      </c>
      <c r="G208" s="185" t="s">
        <v>125</v>
      </c>
      <c r="H208" s="186">
        <v>1</v>
      </c>
      <c r="I208" s="187"/>
      <c r="J208" s="186">
        <f t="shared" si="20"/>
        <v>0</v>
      </c>
      <c r="K208" s="184" t="s">
        <v>126</v>
      </c>
      <c r="L208" s="36"/>
      <c r="M208" s="188" t="s">
        <v>1</v>
      </c>
      <c r="N208" s="189" t="s">
        <v>43</v>
      </c>
      <c r="O208" s="68"/>
      <c r="P208" s="190">
        <f t="shared" si="21"/>
        <v>0</v>
      </c>
      <c r="Q208" s="190">
        <v>0</v>
      </c>
      <c r="R208" s="190">
        <f t="shared" si="22"/>
        <v>0</v>
      </c>
      <c r="S208" s="190">
        <v>0</v>
      </c>
      <c r="T208" s="191">
        <f t="shared" si="2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2" t="s">
        <v>138</v>
      </c>
      <c r="AT208" s="192" t="s">
        <v>122</v>
      </c>
      <c r="AU208" s="192" t="s">
        <v>84</v>
      </c>
      <c r="AY208" s="14" t="s">
        <v>121</v>
      </c>
      <c r="BE208" s="193">
        <f t="shared" si="24"/>
        <v>0</v>
      </c>
      <c r="BF208" s="193">
        <f t="shared" si="25"/>
        <v>0</v>
      </c>
      <c r="BG208" s="193">
        <f t="shared" si="26"/>
        <v>0</v>
      </c>
      <c r="BH208" s="193">
        <f t="shared" si="27"/>
        <v>0</v>
      </c>
      <c r="BI208" s="193">
        <f t="shared" si="28"/>
        <v>0</v>
      </c>
      <c r="BJ208" s="14" t="s">
        <v>84</v>
      </c>
      <c r="BK208" s="193">
        <f t="shared" si="29"/>
        <v>0</v>
      </c>
      <c r="BL208" s="14" t="s">
        <v>138</v>
      </c>
      <c r="BM208" s="192" t="s">
        <v>444</v>
      </c>
    </row>
    <row r="209" spans="1:65" s="2" customFormat="1" ht="16.5" customHeight="1">
      <c r="A209" s="31"/>
      <c r="B209" s="32"/>
      <c r="C209" s="194" t="s">
        <v>445</v>
      </c>
      <c r="D209" s="194" t="s">
        <v>133</v>
      </c>
      <c r="E209" s="195" t="s">
        <v>446</v>
      </c>
      <c r="F209" s="196" t="s">
        <v>447</v>
      </c>
      <c r="G209" s="197" t="s">
        <v>125</v>
      </c>
      <c r="H209" s="198">
        <v>1</v>
      </c>
      <c r="I209" s="199"/>
      <c r="J209" s="198">
        <f t="shared" si="20"/>
        <v>0</v>
      </c>
      <c r="K209" s="196" t="s">
        <v>126</v>
      </c>
      <c r="L209" s="200"/>
      <c r="M209" s="201" t="s">
        <v>1</v>
      </c>
      <c r="N209" s="202" t="s">
        <v>43</v>
      </c>
      <c r="O209" s="68"/>
      <c r="P209" s="190">
        <f t="shared" si="21"/>
        <v>0</v>
      </c>
      <c r="Q209" s="190">
        <v>9.58E-3</v>
      </c>
      <c r="R209" s="190">
        <f t="shared" si="22"/>
        <v>9.58E-3</v>
      </c>
      <c r="S209" s="190">
        <v>0</v>
      </c>
      <c r="T209" s="191">
        <f t="shared" si="2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2" t="s">
        <v>149</v>
      </c>
      <c r="AT209" s="192" t="s">
        <v>133</v>
      </c>
      <c r="AU209" s="192" t="s">
        <v>84</v>
      </c>
      <c r="AY209" s="14" t="s">
        <v>121</v>
      </c>
      <c r="BE209" s="193">
        <f t="shared" si="24"/>
        <v>0</v>
      </c>
      <c r="BF209" s="193">
        <f t="shared" si="25"/>
        <v>0</v>
      </c>
      <c r="BG209" s="193">
        <f t="shared" si="26"/>
        <v>0</v>
      </c>
      <c r="BH209" s="193">
        <f t="shared" si="27"/>
        <v>0</v>
      </c>
      <c r="BI209" s="193">
        <f t="shared" si="28"/>
        <v>0</v>
      </c>
      <c r="BJ209" s="14" t="s">
        <v>84</v>
      </c>
      <c r="BK209" s="193">
        <f t="shared" si="29"/>
        <v>0</v>
      </c>
      <c r="BL209" s="14" t="s">
        <v>138</v>
      </c>
      <c r="BM209" s="192" t="s">
        <v>448</v>
      </c>
    </row>
    <row r="210" spans="1:65" s="2" customFormat="1" ht="24.2" customHeight="1">
      <c r="A210" s="31"/>
      <c r="B210" s="32"/>
      <c r="C210" s="182" t="s">
        <v>449</v>
      </c>
      <c r="D210" s="182" t="s">
        <v>122</v>
      </c>
      <c r="E210" s="183" t="s">
        <v>450</v>
      </c>
      <c r="F210" s="184" t="s">
        <v>451</v>
      </c>
      <c r="G210" s="185" t="s">
        <v>355</v>
      </c>
      <c r="H210" s="186">
        <v>10</v>
      </c>
      <c r="I210" s="187"/>
      <c r="J210" s="186">
        <f t="shared" si="20"/>
        <v>0</v>
      </c>
      <c r="K210" s="184" t="s">
        <v>126</v>
      </c>
      <c r="L210" s="36"/>
      <c r="M210" s="188" t="s">
        <v>1</v>
      </c>
      <c r="N210" s="189" t="s">
        <v>43</v>
      </c>
      <c r="O210" s="68"/>
      <c r="P210" s="190">
        <f t="shared" si="21"/>
        <v>0</v>
      </c>
      <c r="Q210" s="190">
        <v>0</v>
      </c>
      <c r="R210" s="190">
        <f t="shared" si="22"/>
        <v>0</v>
      </c>
      <c r="S210" s="190">
        <v>0</v>
      </c>
      <c r="T210" s="191">
        <f t="shared" si="2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2" t="s">
        <v>138</v>
      </c>
      <c r="AT210" s="192" t="s">
        <v>122</v>
      </c>
      <c r="AU210" s="192" t="s">
        <v>84</v>
      </c>
      <c r="AY210" s="14" t="s">
        <v>121</v>
      </c>
      <c r="BE210" s="193">
        <f t="shared" si="24"/>
        <v>0</v>
      </c>
      <c r="BF210" s="193">
        <f t="shared" si="25"/>
        <v>0</v>
      </c>
      <c r="BG210" s="193">
        <f t="shared" si="26"/>
        <v>0</v>
      </c>
      <c r="BH210" s="193">
        <f t="shared" si="27"/>
        <v>0</v>
      </c>
      <c r="BI210" s="193">
        <f t="shared" si="28"/>
        <v>0</v>
      </c>
      <c r="BJ210" s="14" t="s">
        <v>84</v>
      </c>
      <c r="BK210" s="193">
        <f t="shared" si="29"/>
        <v>0</v>
      </c>
      <c r="BL210" s="14" t="s">
        <v>138</v>
      </c>
      <c r="BM210" s="192" t="s">
        <v>452</v>
      </c>
    </row>
    <row r="211" spans="1:65" s="2" customFormat="1" ht="24.2" customHeight="1">
      <c r="A211" s="31"/>
      <c r="B211" s="32"/>
      <c r="C211" s="194" t="s">
        <v>453</v>
      </c>
      <c r="D211" s="194" t="s">
        <v>133</v>
      </c>
      <c r="E211" s="195" t="s">
        <v>454</v>
      </c>
      <c r="F211" s="196" t="s">
        <v>455</v>
      </c>
      <c r="G211" s="197" t="s">
        <v>355</v>
      </c>
      <c r="H211" s="198">
        <v>10</v>
      </c>
      <c r="I211" s="199"/>
      <c r="J211" s="198">
        <f t="shared" si="20"/>
        <v>0</v>
      </c>
      <c r="K211" s="196" t="s">
        <v>126</v>
      </c>
      <c r="L211" s="200"/>
      <c r="M211" s="201" t="s">
        <v>1</v>
      </c>
      <c r="N211" s="202" t="s">
        <v>43</v>
      </c>
      <c r="O211" s="68"/>
      <c r="P211" s="190">
        <f t="shared" si="21"/>
        <v>0</v>
      </c>
      <c r="Q211" s="190">
        <v>2.5999999999999998E-4</v>
      </c>
      <c r="R211" s="190">
        <f t="shared" si="22"/>
        <v>2.5999999999999999E-3</v>
      </c>
      <c r="S211" s="190">
        <v>0</v>
      </c>
      <c r="T211" s="191">
        <f t="shared" si="2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2" t="s">
        <v>149</v>
      </c>
      <c r="AT211" s="192" t="s">
        <v>133</v>
      </c>
      <c r="AU211" s="192" t="s">
        <v>84</v>
      </c>
      <c r="AY211" s="14" t="s">
        <v>121</v>
      </c>
      <c r="BE211" s="193">
        <f t="shared" si="24"/>
        <v>0</v>
      </c>
      <c r="BF211" s="193">
        <f t="shared" si="25"/>
        <v>0</v>
      </c>
      <c r="BG211" s="193">
        <f t="shared" si="26"/>
        <v>0</v>
      </c>
      <c r="BH211" s="193">
        <f t="shared" si="27"/>
        <v>0</v>
      </c>
      <c r="BI211" s="193">
        <f t="shared" si="28"/>
        <v>0</v>
      </c>
      <c r="BJ211" s="14" t="s">
        <v>84</v>
      </c>
      <c r="BK211" s="193">
        <f t="shared" si="29"/>
        <v>0</v>
      </c>
      <c r="BL211" s="14" t="s">
        <v>138</v>
      </c>
      <c r="BM211" s="192" t="s">
        <v>456</v>
      </c>
    </row>
    <row r="212" spans="1:65" s="2" customFormat="1" ht="24.2" customHeight="1">
      <c r="A212" s="31"/>
      <c r="B212" s="32"/>
      <c r="C212" s="182" t="s">
        <v>457</v>
      </c>
      <c r="D212" s="182" t="s">
        <v>122</v>
      </c>
      <c r="E212" s="183" t="s">
        <v>458</v>
      </c>
      <c r="F212" s="184" t="s">
        <v>459</v>
      </c>
      <c r="G212" s="185" t="s">
        <v>125</v>
      </c>
      <c r="H212" s="186">
        <v>2</v>
      </c>
      <c r="I212" s="187"/>
      <c r="J212" s="186">
        <f t="shared" si="20"/>
        <v>0</v>
      </c>
      <c r="K212" s="184" t="s">
        <v>126</v>
      </c>
      <c r="L212" s="36"/>
      <c r="M212" s="188" t="s">
        <v>1</v>
      </c>
      <c r="N212" s="189" t="s">
        <v>43</v>
      </c>
      <c r="O212" s="68"/>
      <c r="P212" s="190">
        <f t="shared" si="21"/>
        <v>0</v>
      </c>
      <c r="Q212" s="190">
        <v>0</v>
      </c>
      <c r="R212" s="190">
        <f t="shared" si="22"/>
        <v>0</v>
      </c>
      <c r="S212" s="190">
        <v>0</v>
      </c>
      <c r="T212" s="191">
        <f t="shared" si="2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2" t="s">
        <v>127</v>
      </c>
      <c r="AT212" s="192" t="s">
        <v>122</v>
      </c>
      <c r="AU212" s="192" t="s">
        <v>84</v>
      </c>
      <c r="AY212" s="14" t="s">
        <v>121</v>
      </c>
      <c r="BE212" s="193">
        <f t="shared" si="24"/>
        <v>0</v>
      </c>
      <c r="BF212" s="193">
        <f t="shared" si="25"/>
        <v>0</v>
      </c>
      <c r="BG212" s="193">
        <f t="shared" si="26"/>
        <v>0</v>
      </c>
      <c r="BH212" s="193">
        <f t="shared" si="27"/>
        <v>0</v>
      </c>
      <c r="BI212" s="193">
        <f t="shared" si="28"/>
        <v>0</v>
      </c>
      <c r="BJ212" s="14" t="s">
        <v>84</v>
      </c>
      <c r="BK212" s="193">
        <f t="shared" si="29"/>
        <v>0</v>
      </c>
      <c r="BL212" s="14" t="s">
        <v>127</v>
      </c>
      <c r="BM212" s="192" t="s">
        <v>460</v>
      </c>
    </row>
    <row r="213" spans="1:65" s="2" customFormat="1" ht="24.2" customHeight="1">
      <c r="A213" s="31"/>
      <c r="B213" s="32"/>
      <c r="C213" s="182" t="s">
        <v>461</v>
      </c>
      <c r="D213" s="182" t="s">
        <v>122</v>
      </c>
      <c r="E213" s="183" t="s">
        <v>462</v>
      </c>
      <c r="F213" s="184" t="s">
        <v>463</v>
      </c>
      <c r="G213" s="185" t="s">
        <v>125</v>
      </c>
      <c r="H213" s="186">
        <v>1</v>
      </c>
      <c r="I213" s="187"/>
      <c r="J213" s="186">
        <f t="shared" si="20"/>
        <v>0</v>
      </c>
      <c r="K213" s="184" t="s">
        <v>126</v>
      </c>
      <c r="L213" s="36"/>
      <c r="M213" s="188" t="s">
        <v>1</v>
      </c>
      <c r="N213" s="189" t="s">
        <v>43</v>
      </c>
      <c r="O213" s="68"/>
      <c r="P213" s="190">
        <f t="shared" si="21"/>
        <v>0</v>
      </c>
      <c r="Q213" s="190">
        <v>0</v>
      </c>
      <c r="R213" s="190">
        <f t="shared" si="22"/>
        <v>0</v>
      </c>
      <c r="S213" s="190">
        <v>0</v>
      </c>
      <c r="T213" s="191">
        <f t="shared" si="2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2" t="s">
        <v>127</v>
      </c>
      <c r="AT213" s="192" t="s">
        <v>122</v>
      </c>
      <c r="AU213" s="192" t="s">
        <v>84</v>
      </c>
      <c r="AY213" s="14" t="s">
        <v>121</v>
      </c>
      <c r="BE213" s="193">
        <f t="shared" si="24"/>
        <v>0</v>
      </c>
      <c r="BF213" s="193">
        <f t="shared" si="25"/>
        <v>0</v>
      </c>
      <c r="BG213" s="193">
        <f t="shared" si="26"/>
        <v>0</v>
      </c>
      <c r="BH213" s="193">
        <f t="shared" si="27"/>
        <v>0</v>
      </c>
      <c r="BI213" s="193">
        <f t="shared" si="28"/>
        <v>0</v>
      </c>
      <c r="BJ213" s="14" t="s">
        <v>84</v>
      </c>
      <c r="BK213" s="193">
        <f t="shared" si="29"/>
        <v>0</v>
      </c>
      <c r="BL213" s="14" t="s">
        <v>127</v>
      </c>
      <c r="BM213" s="192" t="s">
        <v>464</v>
      </c>
    </row>
    <row r="214" spans="1:65" s="2" customFormat="1" ht="16.5" customHeight="1">
      <c r="A214" s="31"/>
      <c r="B214" s="32"/>
      <c r="C214" s="182" t="s">
        <v>465</v>
      </c>
      <c r="D214" s="182" t="s">
        <v>122</v>
      </c>
      <c r="E214" s="183" t="s">
        <v>466</v>
      </c>
      <c r="F214" s="184" t="s">
        <v>467</v>
      </c>
      <c r="G214" s="185" t="s">
        <v>170</v>
      </c>
      <c r="H214" s="186">
        <v>1</v>
      </c>
      <c r="I214" s="187"/>
      <c r="J214" s="186">
        <f t="shared" si="20"/>
        <v>0</v>
      </c>
      <c r="K214" s="184" t="s">
        <v>126</v>
      </c>
      <c r="L214" s="36"/>
      <c r="M214" s="188" t="s">
        <v>1</v>
      </c>
      <c r="N214" s="189" t="s">
        <v>43</v>
      </c>
      <c r="O214" s="68"/>
      <c r="P214" s="190">
        <f t="shared" si="21"/>
        <v>0</v>
      </c>
      <c r="Q214" s="190">
        <v>0</v>
      </c>
      <c r="R214" s="190">
        <f t="shared" si="22"/>
        <v>0</v>
      </c>
      <c r="S214" s="190">
        <v>0</v>
      </c>
      <c r="T214" s="191">
        <f t="shared" si="2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2" t="s">
        <v>127</v>
      </c>
      <c r="AT214" s="192" t="s">
        <v>122</v>
      </c>
      <c r="AU214" s="192" t="s">
        <v>84</v>
      </c>
      <c r="AY214" s="14" t="s">
        <v>121</v>
      </c>
      <c r="BE214" s="193">
        <f t="shared" si="24"/>
        <v>0</v>
      </c>
      <c r="BF214" s="193">
        <f t="shared" si="25"/>
        <v>0</v>
      </c>
      <c r="BG214" s="193">
        <f t="shared" si="26"/>
        <v>0</v>
      </c>
      <c r="BH214" s="193">
        <f t="shared" si="27"/>
        <v>0</v>
      </c>
      <c r="BI214" s="193">
        <f t="shared" si="28"/>
        <v>0</v>
      </c>
      <c r="BJ214" s="14" t="s">
        <v>84</v>
      </c>
      <c r="BK214" s="193">
        <f t="shared" si="29"/>
        <v>0</v>
      </c>
      <c r="BL214" s="14" t="s">
        <v>127</v>
      </c>
      <c r="BM214" s="192" t="s">
        <v>468</v>
      </c>
    </row>
    <row r="215" spans="1:65" s="12" customFormat="1" ht="22.9" customHeight="1">
      <c r="B215" s="168"/>
      <c r="C215" s="169"/>
      <c r="D215" s="170" t="s">
        <v>77</v>
      </c>
      <c r="E215" s="203" t="s">
        <v>469</v>
      </c>
      <c r="F215" s="203" t="s">
        <v>470</v>
      </c>
      <c r="G215" s="169"/>
      <c r="H215" s="169"/>
      <c r="I215" s="172"/>
      <c r="J215" s="204">
        <f>BK215</f>
        <v>0</v>
      </c>
      <c r="K215" s="169"/>
      <c r="L215" s="174"/>
      <c r="M215" s="175"/>
      <c r="N215" s="176"/>
      <c r="O215" s="176"/>
      <c r="P215" s="177">
        <f>SUM(P216:P241)</f>
        <v>0</v>
      </c>
      <c r="Q215" s="176"/>
      <c r="R215" s="177">
        <f>SUM(R216:R241)</f>
        <v>0</v>
      </c>
      <c r="S215" s="176"/>
      <c r="T215" s="178">
        <f>SUM(T216:T241)</f>
        <v>0</v>
      </c>
      <c r="AR215" s="179" t="s">
        <v>84</v>
      </c>
      <c r="AT215" s="180" t="s">
        <v>77</v>
      </c>
      <c r="AU215" s="180" t="s">
        <v>84</v>
      </c>
      <c r="AY215" s="179" t="s">
        <v>121</v>
      </c>
      <c r="BK215" s="181">
        <f>SUM(BK216:BK241)</f>
        <v>0</v>
      </c>
    </row>
    <row r="216" spans="1:65" s="2" customFormat="1" ht="16.5" customHeight="1">
      <c r="A216" s="31"/>
      <c r="B216" s="32"/>
      <c r="C216" s="194" t="s">
        <v>471</v>
      </c>
      <c r="D216" s="194" t="s">
        <v>133</v>
      </c>
      <c r="E216" s="195" t="s">
        <v>472</v>
      </c>
      <c r="F216" s="196" t="s">
        <v>473</v>
      </c>
      <c r="G216" s="197" t="s">
        <v>249</v>
      </c>
      <c r="H216" s="198">
        <v>1</v>
      </c>
      <c r="I216" s="199"/>
      <c r="J216" s="198">
        <f t="shared" ref="J216:J241" si="30">ROUND(I216*H216,2)</f>
        <v>0</v>
      </c>
      <c r="K216" s="196" t="s">
        <v>1</v>
      </c>
      <c r="L216" s="200"/>
      <c r="M216" s="201" t="s">
        <v>1</v>
      </c>
      <c r="N216" s="202" t="s">
        <v>43</v>
      </c>
      <c r="O216" s="68"/>
      <c r="P216" s="190">
        <f t="shared" ref="P216:P241" si="31">O216*H216</f>
        <v>0</v>
      </c>
      <c r="Q216" s="190">
        <v>0</v>
      </c>
      <c r="R216" s="190">
        <f t="shared" ref="R216:R241" si="32">Q216*H216</f>
        <v>0</v>
      </c>
      <c r="S216" s="190">
        <v>0</v>
      </c>
      <c r="T216" s="191">
        <f t="shared" ref="T216:T241" si="33"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2" t="s">
        <v>149</v>
      </c>
      <c r="AT216" s="192" t="s">
        <v>133</v>
      </c>
      <c r="AU216" s="192" t="s">
        <v>86</v>
      </c>
      <c r="AY216" s="14" t="s">
        <v>121</v>
      </c>
      <c r="BE216" s="193">
        <f t="shared" ref="BE216:BE241" si="34">IF(N216="základní",J216,0)</f>
        <v>0</v>
      </c>
      <c r="BF216" s="193">
        <f t="shared" ref="BF216:BF241" si="35">IF(N216="snížená",J216,0)</f>
        <v>0</v>
      </c>
      <c r="BG216" s="193">
        <f t="shared" ref="BG216:BG241" si="36">IF(N216="zákl. přenesená",J216,0)</f>
        <v>0</v>
      </c>
      <c r="BH216" s="193">
        <f t="shared" ref="BH216:BH241" si="37">IF(N216="sníž. přenesená",J216,0)</f>
        <v>0</v>
      </c>
      <c r="BI216" s="193">
        <f t="shared" ref="BI216:BI241" si="38">IF(N216="nulová",J216,0)</f>
        <v>0</v>
      </c>
      <c r="BJ216" s="14" t="s">
        <v>84</v>
      </c>
      <c r="BK216" s="193">
        <f t="shared" ref="BK216:BK241" si="39">ROUND(I216*H216,2)</f>
        <v>0</v>
      </c>
      <c r="BL216" s="14" t="s">
        <v>138</v>
      </c>
      <c r="BM216" s="192" t="s">
        <v>474</v>
      </c>
    </row>
    <row r="217" spans="1:65" s="2" customFormat="1" ht="16.5" customHeight="1">
      <c r="A217" s="31"/>
      <c r="B217" s="32"/>
      <c r="C217" s="194" t="s">
        <v>475</v>
      </c>
      <c r="D217" s="194" t="s">
        <v>133</v>
      </c>
      <c r="E217" s="195" t="s">
        <v>476</v>
      </c>
      <c r="F217" s="196" t="s">
        <v>477</v>
      </c>
      <c r="G217" s="197" t="s">
        <v>249</v>
      </c>
      <c r="H217" s="198">
        <v>1</v>
      </c>
      <c r="I217" s="199"/>
      <c r="J217" s="198">
        <f t="shared" si="30"/>
        <v>0</v>
      </c>
      <c r="K217" s="196" t="s">
        <v>1</v>
      </c>
      <c r="L217" s="200"/>
      <c r="M217" s="201" t="s">
        <v>1</v>
      </c>
      <c r="N217" s="202" t="s">
        <v>43</v>
      </c>
      <c r="O217" s="68"/>
      <c r="P217" s="190">
        <f t="shared" si="31"/>
        <v>0</v>
      </c>
      <c r="Q217" s="190">
        <v>0</v>
      </c>
      <c r="R217" s="190">
        <f t="shared" si="32"/>
        <v>0</v>
      </c>
      <c r="S217" s="190">
        <v>0</v>
      </c>
      <c r="T217" s="191">
        <f t="shared" si="3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2" t="s">
        <v>149</v>
      </c>
      <c r="AT217" s="192" t="s">
        <v>133</v>
      </c>
      <c r="AU217" s="192" t="s">
        <v>86</v>
      </c>
      <c r="AY217" s="14" t="s">
        <v>121</v>
      </c>
      <c r="BE217" s="193">
        <f t="shared" si="34"/>
        <v>0</v>
      </c>
      <c r="BF217" s="193">
        <f t="shared" si="35"/>
        <v>0</v>
      </c>
      <c r="BG217" s="193">
        <f t="shared" si="36"/>
        <v>0</v>
      </c>
      <c r="BH217" s="193">
        <f t="shared" si="37"/>
        <v>0</v>
      </c>
      <c r="BI217" s="193">
        <f t="shared" si="38"/>
        <v>0</v>
      </c>
      <c r="BJ217" s="14" t="s">
        <v>84</v>
      </c>
      <c r="BK217" s="193">
        <f t="shared" si="39"/>
        <v>0</v>
      </c>
      <c r="BL217" s="14" t="s">
        <v>138</v>
      </c>
      <c r="BM217" s="192" t="s">
        <v>478</v>
      </c>
    </row>
    <row r="218" spans="1:65" s="2" customFormat="1" ht="16.5" customHeight="1">
      <c r="A218" s="31"/>
      <c r="B218" s="32"/>
      <c r="C218" s="194" t="s">
        <v>479</v>
      </c>
      <c r="D218" s="194" t="s">
        <v>133</v>
      </c>
      <c r="E218" s="195" t="s">
        <v>480</v>
      </c>
      <c r="F218" s="196" t="s">
        <v>481</v>
      </c>
      <c r="G218" s="197" t="s">
        <v>249</v>
      </c>
      <c r="H218" s="198">
        <v>7</v>
      </c>
      <c r="I218" s="199"/>
      <c r="J218" s="198">
        <f t="shared" si="30"/>
        <v>0</v>
      </c>
      <c r="K218" s="196" t="s">
        <v>1</v>
      </c>
      <c r="L218" s="200"/>
      <c r="M218" s="201" t="s">
        <v>1</v>
      </c>
      <c r="N218" s="202" t="s">
        <v>43</v>
      </c>
      <c r="O218" s="68"/>
      <c r="P218" s="190">
        <f t="shared" si="31"/>
        <v>0</v>
      </c>
      <c r="Q218" s="190">
        <v>0</v>
      </c>
      <c r="R218" s="190">
        <f t="shared" si="32"/>
        <v>0</v>
      </c>
      <c r="S218" s="190">
        <v>0</v>
      </c>
      <c r="T218" s="191">
        <f t="shared" si="3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2" t="s">
        <v>149</v>
      </c>
      <c r="AT218" s="192" t="s">
        <v>133</v>
      </c>
      <c r="AU218" s="192" t="s">
        <v>86</v>
      </c>
      <c r="AY218" s="14" t="s">
        <v>121</v>
      </c>
      <c r="BE218" s="193">
        <f t="shared" si="34"/>
        <v>0</v>
      </c>
      <c r="BF218" s="193">
        <f t="shared" si="35"/>
        <v>0</v>
      </c>
      <c r="BG218" s="193">
        <f t="shared" si="36"/>
        <v>0</v>
      </c>
      <c r="BH218" s="193">
        <f t="shared" si="37"/>
        <v>0</v>
      </c>
      <c r="BI218" s="193">
        <f t="shared" si="38"/>
        <v>0</v>
      </c>
      <c r="BJ218" s="14" t="s">
        <v>84</v>
      </c>
      <c r="BK218" s="193">
        <f t="shared" si="39"/>
        <v>0</v>
      </c>
      <c r="BL218" s="14" t="s">
        <v>138</v>
      </c>
      <c r="BM218" s="192" t="s">
        <v>482</v>
      </c>
    </row>
    <row r="219" spans="1:65" s="2" customFormat="1" ht="16.5" customHeight="1">
      <c r="A219" s="31"/>
      <c r="B219" s="32"/>
      <c r="C219" s="194" t="s">
        <v>483</v>
      </c>
      <c r="D219" s="194" t="s">
        <v>133</v>
      </c>
      <c r="E219" s="195" t="s">
        <v>484</v>
      </c>
      <c r="F219" s="196" t="s">
        <v>485</v>
      </c>
      <c r="G219" s="197" t="s">
        <v>486</v>
      </c>
      <c r="H219" s="198">
        <v>4</v>
      </c>
      <c r="I219" s="199"/>
      <c r="J219" s="198">
        <f t="shared" si="30"/>
        <v>0</v>
      </c>
      <c r="K219" s="196" t="s">
        <v>1</v>
      </c>
      <c r="L219" s="200"/>
      <c r="M219" s="201" t="s">
        <v>1</v>
      </c>
      <c r="N219" s="202" t="s">
        <v>43</v>
      </c>
      <c r="O219" s="68"/>
      <c r="P219" s="190">
        <f t="shared" si="31"/>
        <v>0</v>
      </c>
      <c r="Q219" s="190">
        <v>0</v>
      </c>
      <c r="R219" s="190">
        <f t="shared" si="32"/>
        <v>0</v>
      </c>
      <c r="S219" s="190">
        <v>0</v>
      </c>
      <c r="T219" s="191">
        <f t="shared" si="3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2" t="s">
        <v>149</v>
      </c>
      <c r="AT219" s="192" t="s">
        <v>133</v>
      </c>
      <c r="AU219" s="192" t="s">
        <v>86</v>
      </c>
      <c r="AY219" s="14" t="s">
        <v>121</v>
      </c>
      <c r="BE219" s="193">
        <f t="shared" si="34"/>
        <v>0</v>
      </c>
      <c r="BF219" s="193">
        <f t="shared" si="35"/>
        <v>0</v>
      </c>
      <c r="BG219" s="193">
        <f t="shared" si="36"/>
        <v>0</v>
      </c>
      <c r="BH219" s="193">
        <f t="shared" si="37"/>
        <v>0</v>
      </c>
      <c r="BI219" s="193">
        <f t="shared" si="38"/>
        <v>0</v>
      </c>
      <c r="BJ219" s="14" t="s">
        <v>84</v>
      </c>
      <c r="BK219" s="193">
        <f t="shared" si="39"/>
        <v>0</v>
      </c>
      <c r="BL219" s="14" t="s">
        <v>138</v>
      </c>
      <c r="BM219" s="192" t="s">
        <v>487</v>
      </c>
    </row>
    <row r="220" spans="1:65" s="2" customFormat="1" ht="16.5" customHeight="1">
      <c r="A220" s="31"/>
      <c r="B220" s="32"/>
      <c r="C220" s="194" t="s">
        <v>488</v>
      </c>
      <c r="D220" s="194" t="s">
        <v>133</v>
      </c>
      <c r="E220" s="195" t="s">
        <v>489</v>
      </c>
      <c r="F220" s="196" t="s">
        <v>490</v>
      </c>
      <c r="G220" s="197" t="s">
        <v>486</v>
      </c>
      <c r="H220" s="198">
        <v>4</v>
      </c>
      <c r="I220" s="199"/>
      <c r="J220" s="198">
        <f t="shared" si="30"/>
        <v>0</v>
      </c>
      <c r="K220" s="196" t="s">
        <v>1</v>
      </c>
      <c r="L220" s="200"/>
      <c r="M220" s="201" t="s">
        <v>1</v>
      </c>
      <c r="N220" s="202" t="s">
        <v>43</v>
      </c>
      <c r="O220" s="68"/>
      <c r="P220" s="190">
        <f t="shared" si="31"/>
        <v>0</v>
      </c>
      <c r="Q220" s="190">
        <v>0</v>
      </c>
      <c r="R220" s="190">
        <f t="shared" si="32"/>
        <v>0</v>
      </c>
      <c r="S220" s="190">
        <v>0</v>
      </c>
      <c r="T220" s="191">
        <f t="shared" si="3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2" t="s">
        <v>149</v>
      </c>
      <c r="AT220" s="192" t="s">
        <v>133</v>
      </c>
      <c r="AU220" s="192" t="s">
        <v>86</v>
      </c>
      <c r="AY220" s="14" t="s">
        <v>121</v>
      </c>
      <c r="BE220" s="193">
        <f t="shared" si="34"/>
        <v>0</v>
      </c>
      <c r="BF220" s="193">
        <f t="shared" si="35"/>
        <v>0</v>
      </c>
      <c r="BG220" s="193">
        <f t="shared" si="36"/>
        <v>0</v>
      </c>
      <c r="BH220" s="193">
        <f t="shared" si="37"/>
        <v>0</v>
      </c>
      <c r="BI220" s="193">
        <f t="shared" si="38"/>
        <v>0</v>
      </c>
      <c r="BJ220" s="14" t="s">
        <v>84</v>
      </c>
      <c r="BK220" s="193">
        <f t="shared" si="39"/>
        <v>0</v>
      </c>
      <c r="BL220" s="14" t="s">
        <v>138</v>
      </c>
      <c r="BM220" s="192" t="s">
        <v>491</v>
      </c>
    </row>
    <row r="221" spans="1:65" s="2" customFormat="1" ht="16.5" customHeight="1">
      <c r="A221" s="31"/>
      <c r="B221" s="32"/>
      <c r="C221" s="194" t="s">
        <v>492</v>
      </c>
      <c r="D221" s="194" t="s">
        <v>133</v>
      </c>
      <c r="E221" s="195" t="s">
        <v>493</v>
      </c>
      <c r="F221" s="196" t="s">
        <v>494</v>
      </c>
      <c r="G221" s="197" t="s">
        <v>249</v>
      </c>
      <c r="H221" s="198">
        <v>7</v>
      </c>
      <c r="I221" s="199"/>
      <c r="J221" s="198">
        <f t="shared" si="30"/>
        <v>0</v>
      </c>
      <c r="K221" s="196" t="s">
        <v>1</v>
      </c>
      <c r="L221" s="200"/>
      <c r="M221" s="201" t="s">
        <v>1</v>
      </c>
      <c r="N221" s="202" t="s">
        <v>43</v>
      </c>
      <c r="O221" s="68"/>
      <c r="P221" s="190">
        <f t="shared" si="31"/>
        <v>0</v>
      </c>
      <c r="Q221" s="190">
        <v>0</v>
      </c>
      <c r="R221" s="190">
        <f t="shared" si="32"/>
        <v>0</v>
      </c>
      <c r="S221" s="190">
        <v>0</v>
      </c>
      <c r="T221" s="191">
        <f t="shared" si="3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2" t="s">
        <v>149</v>
      </c>
      <c r="AT221" s="192" t="s">
        <v>133</v>
      </c>
      <c r="AU221" s="192" t="s">
        <v>86</v>
      </c>
      <c r="AY221" s="14" t="s">
        <v>121</v>
      </c>
      <c r="BE221" s="193">
        <f t="shared" si="34"/>
        <v>0</v>
      </c>
      <c r="BF221" s="193">
        <f t="shared" si="35"/>
        <v>0</v>
      </c>
      <c r="BG221" s="193">
        <f t="shared" si="36"/>
        <v>0</v>
      </c>
      <c r="BH221" s="193">
        <f t="shared" si="37"/>
        <v>0</v>
      </c>
      <c r="BI221" s="193">
        <f t="shared" si="38"/>
        <v>0</v>
      </c>
      <c r="BJ221" s="14" t="s">
        <v>84</v>
      </c>
      <c r="BK221" s="193">
        <f t="shared" si="39"/>
        <v>0</v>
      </c>
      <c r="BL221" s="14" t="s">
        <v>138</v>
      </c>
      <c r="BM221" s="192" t="s">
        <v>495</v>
      </c>
    </row>
    <row r="222" spans="1:65" s="2" customFormat="1" ht="16.5" customHeight="1">
      <c r="A222" s="31"/>
      <c r="B222" s="32"/>
      <c r="C222" s="194" t="s">
        <v>496</v>
      </c>
      <c r="D222" s="194" t="s">
        <v>133</v>
      </c>
      <c r="E222" s="195" t="s">
        <v>497</v>
      </c>
      <c r="F222" s="196" t="s">
        <v>498</v>
      </c>
      <c r="G222" s="197" t="s">
        <v>249</v>
      </c>
      <c r="H222" s="198">
        <v>1</v>
      </c>
      <c r="I222" s="199"/>
      <c r="J222" s="198">
        <f t="shared" si="30"/>
        <v>0</v>
      </c>
      <c r="K222" s="196" t="s">
        <v>1</v>
      </c>
      <c r="L222" s="200"/>
      <c r="M222" s="201" t="s">
        <v>1</v>
      </c>
      <c r="N222" s="202" t="s">
        <v>43</v>
      </c>
      <c r="O222" s="68"/>
      <c r="P222" s="190">
        <f t="shared" si="31"/>
        <v>0</v>
      </c>
      <c r="Q222" s="190">
        <v>0</v>
      </c>
      <c r="R222" s="190">
        <f t="shared" si="32"/>
        <v>0</v>
      </c>
      <c r="S222" s="190">
        <v>0</v>
      </c>
      <c r="T222" s="191">
        <f t="shared" si="3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2" t="s">
        <v>149</v>
      </c>
      <c r="AT222" s="192" t="s">
        <v>133</v>
      </c>
      <c r="AU222" s="192" t="s">
        <v>86</v>
      </c>
      <c r="AY222" s="14" t="s">
        <v>121</v>
      </c>
      <c r="BE222" s="193">
        <f t="shared" si="34"/>
        <v>0</v>
      </c>
      <c r="BF222" s="193">
        <f t="shared" si="35"/>
        <v>0</v>
      </c>
      <c r="BG222" s="193">
        <f t="shared" si="36"/>
        <v>0</v>
      </c>
      <c r="BH222" s="193">
        <f t="shared" si="37"/>
        <v>0</v>
      </c>
      <c r="BI222" s="193">
        <f t="shared" si="38"/>
        <v>0</v>
      </c>
      <c r="BJ222" s="14" t="s">
        <v>84</v>
      </c>
      <c r="BK222" s="193">
        <f t="shared" si="39"/>
        <v>0</v>
      </c>
      <c r="BL222" s="14" t="s">
        <v>138</v>
      </c>
      <c r="BM222" s="192" t="s">
        <v>499</v>
      </c>
    </row>
    <row r="223" spans="1:65" s="2" customFormat="1" ht="16.5" customHeight="1">
      <c r="A223" s="31"/>
      <c r="B223" s="32"/>
      <c r="C223" s="194" t="s">
        <v>500</v>
      </c>
      <c r="D223" s="194" t="s">
        <v>133</v>
      </c>
      <c r="E223" s="195" t="s">
        <v>501</v>
      </c>
      <c r="F223" s="196" t="s">
        <v>502</v>
      </c>
      <c r="G223" s="197" t="s">
        <v>133</v>
      </c>
      <c r="H223" s="198">
        <v>4</v>
      </c>
      <c r="I223" s="199"/>
      <c r="J223" s="198">
        <f t="shared" si="30"/>
        <v>0</v>
      </c>
      <c r="K223" s="196" t="s">
        <v>1</v>
      </c>
      <c r="L223" s="200"/>
      <c r="M223" s="201" t="s">
        <v>1</v>
      </c>
      <c r="N223" s="202" t="s">
        <v>43</v>
      </c>
      <c r="O223" s="68"/>
      <c r="P223" s="190">
        <f t="shared" si="31"/>
        <v>0</v>
      </c>
      <c r="Q223" s="190">
        <v>0</v>
      </c>
      <c r="R223" s="190">
        <f t="shared" si="32"/>
        <v>0</v>
      </c>
      <c r="S223" s="190">
        <v>0</v>
      </c>
      <c r="T223" s="191">
        <f t="shared" si="3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2" t="s">
        <v>149</v>
      </c>
      <c r="AT223" s="192" t="s">
        <v>133</v>
      </c>
      <c r="AU223" s="192" t="s">
        <v>86</v>
      </c>
      <c r="AY223" s="14" t="s">
        <v>121</v>
      </c>
      <c r="BE223" s="193">
        <f t="shared" si="34"/>
        <v>0</v>
      </c>
      <c r="BF223" s="193">
        <f t="shared" si="35"/>
        <v>0</v>
      </c>
      <c r="BG223" s="193">
        <f t="shared" si="36"/>
        <v>0</v>
      </c>
      <c r="BH223" s="193">
        <f t="shared" si="37"/>
        <v>0</v>
      </c>
      <c r="BI223" s="193">
        <f t="shared" si="38"/>
        <v>0</v>
      </c>
      <c r="BJ223" s="14" t="s">
        <v>84</v>
      </c>
      <c r="BK223" s="193">
        <f t="shared" si="39"/>
        <v>0</v>
      </c>
      <c r="BL223" s="14" t="s">
        <v>138</v>
      </c>
      <c r="BM223" s="192" t="s">
        <v>503</v>
      </c>
    </row>
    <row r="224" spans="1:65" s="2" customFormat="1" ht="21.75" customHeight="1">
      <c r="A224" s="31"/>
      <c r="B224" s="32"/>
      <c r="C224" s="194" t="s">
        <v>504</v>
      </c>
      <c r="D224" s="194" t="s">
        <v>133</v>
      </c>
      <c r="E224" s="195" t="s">
        <v>505</v>
      </c>
      <c r="F224" s="196" t="s">
        <v>506</v>
      </c>
      <c r="G224" s="197" t="s">
        <v>249</v>
      </c>
      <c r="H224" s="198">
        <v>1</v>
      </c>
      <c r="I224" s="199"/>
      <c r="J224" s="198">
        <f t="shared" si="30"/>
        <v>0</v>
      </c>
      <c r="K224" s="196" t="s">
        <v>1</v>
      </c>
      <c r="L224" s="200"/>
      <c r="M224" s="201" t="s">
        <v>1</v>
      </c>
      <c r="N224" s="202" t="s">
        <v>43</v>
      </c>
      <c r="O224" s="68"/>
      <c r="P224" s="190">
        <f t="shared" si="31"/>
        <v>0</v>
      </c>
      <c r="Q224" s="190">
        <v>0</v>
      </c>
      <c r="R224" s="190">
        <f t="shared" si="32"/>
        <v>0</v>
      </c>
      <c r="S224" s="190">
        <v>0</v>
      </c>
      <c r="T224" s="191">
        <f t="shared" si="3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2" t="s">
        <v>149</v>
      </c>
      <c r="AT224" s="192" t="s">
        <v>133</v>
      </c>
      <c r="AU224" s="192" t="s">
        <v>86</v>
      </c>
      <c r="AY224" s="14" t="s">
        <v>121</v>
      </c>
      <c r="BE224" s="193">
        <f t="shared" si="34"/>
        <v>0</v>
      </c>
      <c r="BF224" s="193">
        <f t="shared" si="35"/>
        <v>0</v>
      </c>
      <c r="BG224" s="193">
        <f t="shared" si="36"/>
        <v>0</v>
      </c>
      <c r="BH224" s="193">
        <f t="shared" si="37"/>
        <v>0</v>
      </c>
      <c r="BI224" s="193">
        <f t="shared" si="38"/>
        <v>0</v>
      </c>
      <c r="BJ224" s="14" t="s">
        <v>84</v>
      </c>
      <c r="BK224" s="193">
        <f t="shared" si="39"/>
        <v>0</v>
      </c>
      <c r="BL224" s="14" t="s">
        <v>138</v>
      </c>
      <c r="BM224" s="192" t="s">
        <v>507</v>
      </c>
    </row>
    <row r="225" spans="1:65" s="2" customFormat="1" ht="16.5" customHeight="1">
      <c r="A225" s="31"/>
      <c r="B225" s="32"/>
      <c r="C225" s="194" t="s">
        <v>508</v>
      </c>
      <c r="D225" s="194" t="s">
        <v>133</v>
      </c>
      <c r="E225" s="195" t="s">
        <v>509</v>
      </c>
      <c r="F225" s="196" t="s">
        <v>510</v>
      </c>
      <c r="G225" s="197" t="s">
        <v>249</v>
      </c>
      <c r="H225" s="198">
        <v>2</v>
      </c>
      <c r="I225" s="199"/>
      <c r="J225" s="198">
        <f t="shared" si="30"/>
        <v>0</v>
      </c>
      <c r="K225" s="196" t="s">
        <v>1</v>
      </c>
      <c r="L225" s="200"/>
      <c r="M225" s="201" t="s">
        <v>1</v>
      </c>
      <c r="N225" s="202" t="s">
        <v>43</v>
      </c>
      <c r="O225" s="68"/>
      <c r="P225" s="190">
        <f t="shared" si="31"/>
        <v>0</v>
      </c>
      <c r="Q225" s="190">
        <v>0</v>
      </c>
      <c r="R225" s="190">
        <f t="shared" si="32"/>
        <v>0</v>
      </c>
      <c r="S225" s="190">
        <v>0</v>
      </c>
      <c r="T225" s="191">
        <f t="shared" si="3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2" t="s">
        <v>149</v>
      </c>
      <c r="AT225" s="192" t="s">
        <v>133</v>
      </c>
      <c r="AU225" s="192" t="s">
        <v>86</v>
      </c>
      <c r="AY225" s="14" t="s">
        <v>121</v>
      </c>
      <c r="BE225" s="193">
        <f t="shared" si="34"/>
        <v>0</v>
      </c>
      <c r="BF225" s="193">
        <f t="shared" si="35"/>
        <v>0</v>
      </c>
      <c r="BG225" s="193">
        <f t="shared" si="36"/>
        <v>0</v>
      </c>
      <c r="BH225" s="193">
        <f t="shared" si="37"/>
        <v>0</v>
      </c>
      <c r="BI225" s="193">
        <f t="shared" si="38"/>
        <v>0</v>
      </c>
      <c r="BJ225" s="14" t="s">
        <v>84</v>
      </c>
      <c r="BK225" s="193">
        <f t="shared" si="39"/>
        <v>0</v>
      </c>
      <c r="BL225" s="14" t="s">
        <v>138</v>
      </c>
      <c r="BM225" s="192" t="s">
        <v>511</v>
      </c>
    </row>
    <row r="226" spans="1:65" s="2" customFormat="1" ht="24.2" customHeight="1">
      <c r="A226" s="31"/>
      <c r="B226" s="32"/>
      <c r="C226" s="194" t="s">
        <v>512</v>
      </c>
      <c r="D226" s="194" t="s">
        <v>133</v>
      </c>
      <c r="E226" s="195" t="s">
        <v>513</v>
      </c>
      <c r="F226" s="196" t="s">
        <v>514</v>
      </c>
      <c r="G226" s="197" t="s">
        <v>249</v>
      </c>
      <c r="H226" s="198">
        <v>1</v>
      </c>
      <c r="I226" s="199"/>
      <c r="J226" s="198">
        <f t="shared" si="30"/>
        <v>0</v>
      </c>
      <c r="K226" s="196" t="s">
        <v>1</v>
      </c>
      <c r="L226" s="200"/>
      <c r="M226" s="201" t="s">
        <v>1</v>
      </c>
      <c r="N226" s="202" t="s">
        <v>43</v>
      </c>
      <c r="O226" s="68"/>
      <c r="P226" s="190">
        <f t="shared" si="31"/>
        <v>0</v>
      </c>
      <c r="Q226" s="190">
        <v>0</v>
      </c>
      <c r="R226" s="190">
        <f t="shared" si="32"/>
        <v>0</v>
      </c>
      <c r="S226" s="190">
        <v>0</v>
      </c>
      <c r="T226" s="191">
        <f t="shared" si="3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2" t="s">
        <v>149</v>
      </c>
      <c r="AT226" s="192" t="s">
        <v>133</v>
      </c>
      <c r="AU226" s="192" t="s">
        <v>86</v>
      </c>
      <c r="AY226" s="14" t="s">
        <v>121</v>
      </c>
      <c r="BE226" s="193">
        <f t="shared" si="34"/>
        <v>0</v>
      </c>
      <c r="BF226" s="193">
        <f t="shared" si="35"/>
        <v>0</v>
      </c>
      <c r="BG226" s="193">
        <f t="shared" si="36"/>
        <v>0</v>
      </c>
      <c r="BH226" s="193">
        <f t="shared" si="37"/>
        <v>0</v>
      </c>
      <c r="BI226" s="193">
        <f t="shared" si="38"/>
        <v>0</v>
      </c>
      <c r="BJ226" s="14" t="s">
        <v>84</v>
      </c>
      <c r="BK226" s="193">
        <f t="shared" si="39"/>
        <v>0</v>
      </c>
      <c r="BL226" s="14" t="s">
        <v>138</v>
      </c>
      <c r="BM226" s="192" t="s">
        <v>515</v>
      </c>
    </row>
    <row r="227" spans="1:65" s="2" customFormat="1" ht="16.5" customHeight="1">
      <c r="A227" s="31"/>
      <c r="B227" s="32"/>
      <c r="C227" s="194" t="s">
        <v>516</v>
      </c>
      <c r="D227" s="194" t="s">
        <v>133</v>
      </c>
      <c r="E227" s="195" t="s">
        <v>517</v>
      </c>
      <c r="F227" s="196" t="s">
        <v>518</v>
      </c>
      <c r="G227" s="197" t="s">
        <v>249</v>
      </c>
      <c r="H227" s="198">
        <v>2</v>
      </c>
      <c r="I227" s="199"/>
      <c r="J227" s="198">
        <f t="shared" si="30"/>
        <v>0</v>
      </c>
      <c r="K227" s="196" t="s">
        <v>1</v>
      </c>
      <c r="L227" s="200"/>
      <c r="M227" s="201" t="s">
        <v>1</v>
      </c>
      <c r="N227" s="202" t="s">
        <v>43</v>
      </c>
      <c r="O227" s="68"/>
      <c r="P227" s="190">
        <f t="shared" si="31"/>
        <v>0</v>
      </c>
      <c r="Q227" s="190">
        <v>0</v>
      </c>
      <c r="R227" s="190">
        <f t="shared" si="32"/>
        <v>0</v>
      </c>
      <c r="S227" s="190">
        <v>0</v>
      </c>
      <c r="T227" s="191">
        <f t="shared" si="3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2" t="s">
        <v>149</v>
      </c>
      <c r="AT227" s="192" t="s">
        <v>133</v>
      </c>
      <c r="AU227" s="192" t="s">
        <v>86</v>
      </c>
      <c r="AY227" s="14" t="s">
        <v>121</v>
      </c>
      <c r="BE227" s="193">
        <f t="shared" si="34"/>
        <v>0</v>
      </c>
      <c r="BF227" s="193">
        <f t="shared" si="35"/>
        <v>0</v>
      </c>
      <c r="BG227" s="193">
        <f t="shared" si="36"/>
        <v>0</v>
      </c>
      <c r="BH227" s="193">
        <f t="shared" si="37"/>
        <v>0</v>
      </c>
      <c r="BI227" s="193">
        <f t="shared" si="38"/>
        <v>0</v>
      </c>
      <c r="BJ227" s="14" t="s">
        <v>84</v>
      </c>
      <c r="BK227" s="193">
        <f t="shared" si="39"/>
        <v>0</v>
      </c>
      <c r="BL227" s="14" t="s">
        <v>138</v>
      </c>
      <c r="BM227" s="192" t="s">
        <v>519</v>
      </c>
    </row>
    <row r="228" spans="1:65" s="2" customFormat="1" ht="16.5" customHeight="1">
      <c r="A228" s="31"/>
      <c r="B228" s="32"/>
      <c r="C228" s="194" t="s">
        <v>520</v>
      </c>
      <c r="D228" s="194" t="s">
        <v>133</v>
      </c>
      <c r="E228" s="195" t="s">
        <v>521</v>
      </c>
      <c r="F228" s="196" t="s">
        <v>522</v>
      </c>
      <c r="G228" s="197" t="s">
        <v>249</v>
      </c>
      <c r="H228" s="198">
        <v>4</v>
      </c>
      <c r="I228" s="199"/>
      <c r="J228" s="198">
        <f t="shared" si="30"/>
        <v>0</v>
      </c>
      <c r="K228" s="196" t="s">
        <v>1</v>
      </c>
      <c r="L228" s="200"/>
      <c r="M228" s="201" t="s">
        <v>1</v>
      </c>
      <c r="N228" s="202" t="s">
        <v>43</v>
      </c>
      <c r="O228" s="68"/>
      <c r="P228" s="190">
        <f t="shared" si="31"/>
        <v>0</v>
      </c>
      <c r="Q228" s="190">
        <v>0</v>
      </c>
      <c r="R228" s="190">
        <f t="shared" si="32"/>
        <v>0</v>
      </c>
      <c r="S228" s="190">
        <v>0</v>
      </c>
      <c r="T228" s="191">
        <f t="shared" si="3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2" t="s">
        <v>149</v>
      </c>
      <c r="AT228" s="192" t="s">
        <v>133</v>
      </c>
      <c r="AU228" s="192" t="s">
        <v>86</v>
      </c>
      <c r="AY228" s="14" t="s">
        <v>121</v>
      </c>
      <c r="BE228" s="193">
        <f t="shared" si="34"/>
        <v>0</v>
      </c>
      <c r="BF228" s="193">
        <f t="shared" si="35"/>
        <v>0</v>
      </c>
      <c r="BG228" s="193">
        <f t="shared" si="36"/>
        <v>0</v>
      </c>
      <c r="BH228" s="193">
        <f t="shared" si="37"/>
        <v>0</v>
      </c>
      <c r="BI228" s="193">
        <f t="shared" si="38"/>
        <v>0</v>
      </c>
      <c r="BJ228" s="14" t="s">
        <v>84</v>
      </c>
      <c r="BK228" s="193">
        <f t="shared" si="39"/>
        <v>0</v>
      </c>
      <c r="BL228" s="14" t="s">
        <v>138</v>
      </c>
      <c r="BM228" s="192" t="s">
        <v>523</v>
      </c>
    </row>
    <row r="229" spans="1:65" s="2" customFormat="1" ht="16.5" customHeight="1">
      <c r="A229" s="31"/>
      <c r="B229" s="32"/>
      <c r="C229" s="194" t="s">
        <v>524</v>
      </c>
      <c r="D229" s="194" t="s">
        <v>133</v>
      </c>
      <c r="E229" s="195" t="s">
        <v>525</v>
      </c>
      <c r="F229" s="196" t="s">
        <v>526</v>
      </c>
      <c r="G229" s="197" t="s">
        <v>249</v>
      </c>
      <c r="H229" s="198">
        <v>2</v>
      </c>
      <c r="I229" s="199"/>
      <c r="J229" s="198">
        <f t="shared" si="30"/>
        <v>0</v>
      </c>
      <c r="K229" s="196" t="s">
        <v>1</v>
      </c>
      <c r="L229" s="200"/>
      <c r="M229" s="201" t="s">
        <v>1</v>
      </c>
      <c r="N229" s="202" t="s">
        <v>43</v>
      </c>
      <c r="O229" s="68"/>
      <c r="P229" s="190">
        <f t="shared" si="31"/>
        <v>0</v>
      </c>
      <c r="Q229" s="190">
        <v>0</v>
      </c>
      <c r="R229" s="190">
        <f t="shared" si="32"/>
        <v>0</v>
      </c>
      <c r="S229" s="190">
        <v>0</v>
      </c>
      <c r="T229" s="191">
        <f t="shared" si="3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2" t="s">
        <v>149</v>
      </c>
      <c r="AT229" s="192" t="s">
        <v>133</v>
      </c>
      <c r="AU229" s="192" t="s">
        <v>86</v>
      </c>
      <c r="AY229" s="14" t="s">
        <v>121</v>
      </c>
      <c r="BE229" s="193">
        <f t="shared" si="34"/>
        <v>0</v>
      </c>
      <c r="BF229" s="193">
        <f t="shared" si="35"/>
        <v>0</v>
      </c>
      <c r="BG229" s="193">
        <f t="shared" si="36"/>
        <v>0</v>
      </c>
      <c r="BH229" s="193">
        <f t="shared" si="37"/>
        <v>0</v>
      </c>
      <c r="BI229" s="193">
        <f t="shared" si="38"/>
        <v>0</v>
      </c>
      <c r="BJ229" s="14" t="s">
        <v>84</v>
      </c>
      <c r="BK229" s="193">
        <f t="shared" si="39"/>
        <v>0</v>
      </c>
      <c r="BL229" s="14" t="s">
        <v>138</v>
      </c>
      <c r="BM229" s="192" t="s">
        <v>527</v>
      </c>
    </row>
    <row r="230" spans="1:65" s="2" customFormat="1" ht="16.5" customHeight="1">
      <c r="A230" s="31"/>
      <c r="B230" s="32"/>
      <c r="C230" s="194" t="s">
        <v>528</v>
      </c>
      <c r="D230" s="194" t="s">
        <v>133</v>
      </c>
      <c r="E230" s="195" t="s">
        <v>529</v>
      </c>
      <c r="F230" s="196" t="s">
        <v>530</v>
      </c>
      <c r="G230" s="197" t="s">
        <v>249</v>
      </c>
      <c r="H230" s="198">
        <v>7</v>
      </c>
      <c r="I230" s="199"/>
      <c r="J230" s="198">
        <f t="shared" si="30"/>
        <v>0</v>
      </c>
      <c r="K230" s="196" t="s">
        <v>1</v>
      </c>
      <c r="L230" s="200"/>
      <c r="M230" s="201" t="s">
        <v>1</v>
      </c>
      <c r="N230" s="202" t="s">
        <v>43</v>
      </c>
      <c r="O230" s="68"/>
      <c r="P230" s="190">
        <f t="shared" si="31"/>
        <v>0</v>
      </c>
      <c r="Q230" s="190">
        <v>0</v>
      </c>
      <c r="R230" s="190">
        <f t="shared" si="32"/>
        <v>0</v>
      </c>
      <c r="S230" s="190">
        <v>0</v>
      </c>
      <c r="T230" s="191">
        <f t="shared" si="3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2" t="s">
        <v>149</v>
      </c>
      <c r="AT230" s="192" t="s">
        <v>133</v>
      </c>
      <c r="AU230" s="192" t="s">
        <v>86</v>
      </c>
      <c r="AY230" s="14" t="s">
        <v>121</v>
      </c>
      <c r="BE230" s="193">
        <f t="shared" si="34"/>
        <v>0</v>
      </c>
      <c r="BF230" s="193">
        <f t="shared" si="35"/>
        <v>0</v>
      </c>
      <c r="BG230" s="193">
        <f t="shared" si="36"/>
        <v>0</v>
      </c>
      <c r="BH230" s="193">
        <f t="shared" si="37"/>
        <v>0</v>
      </c>
      <c r="BI230" s="193">
        <f t="shared" si="38"/>
        <v>0</v>
      </c>
      <c r="BJ230" s="14" t="s">
        <v>84</v>
      </c>
      <c r="BK230" s="193">
        <f t="shared" si="39"/>
        <v>0</v>
      </c>
      <c r="BL230" s="14" t="s">
        <v>138</v>
      </c>
      <c r="BM230" s="192" t="s">
        <v>531</v>
      </c>
    </row>
    <row r="231" spans="1:65" s="2" customFormat="1" ht="16.5" customHeight="1">
      <c r="A231" s="31"/>
      <c r="B231" s="32"/>
      <c r="C231" s="194" t="s">
        <v>532</v>
      </c>
      <c r="D231" s="194" t="s">
        <v>133</v>
      </c>
      <c r="E231" s="195" t="s">
        <v>533</v>
      </c>
      <c r="F231" s="196" t="s">
        <v>534</v>
      </c>
      <c r="G231" s="197" t="s">
        <v>249</v>
      </c>
      <c r="H231" s="198">
        <v>26</v>
      </c>
      <c r="I231" s="199"/>
      <c r="J231" s="198">
        <f t="shared" si="30"/>
        <v>0</v>
      </c>
      <c r="K231" s="196" t="s">
        <v>1</v>
      </c>
      <c r="L231" s="200"/>
      <c r="M231" s="201" t="s">
        <v>1</v>
      </c>
      <c r="N231" s="202" t="s">
        <v>43</v>
      </c>
      <c r="O231" s="68"/>
      <c r="P231" s="190">
        <f t="shared" si="31"/>
        <v>0</v>
      </c>
      <c r="Q231" s="190">
        <v>0</v>
      </c>
      <c r="R231" s="190">
        <f t="shared" si="32"/>
        <v>0</v>
      </c>
      <c r="S231" s="190">
        <v>0</v>
      </c>
      <c r="T231" s="191">
        <f t="shared" si="3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2" t="s">
        <v>149</v>
      </c>
      <c r="AT231" s="192" t="s">
        <v>133</v>
      </c>
      <c r="AU231" s="192" t="s">
        <v>86</v>
      </c>
      <c r="AY231" s="14" t="s">
        <v>121</v>
      </c>
      <c r="BE231" s="193">
        <f t="shared" si="34"/>
        <v>0</v>
      </c>
      <c r="BF231" s="193">
        <f t="shared" si="35"/>
        <v>0</v>
      </c>
      <c r="BG231" s="193">
        <f t="shared" si="36"/>
        <v>0</v>
      </c>
      <c r="BH231" s="193">
        <f t="shared" si="37"/>
        <v>0</v>
      </c>
      <c r="BI231" s="193">
        <f t="shared" si="38"/>
        <v>0</v>
      </c>
      <c r="BJ231" s="14" t="s">
        <v>84</v>
      </c>
      <c r="BK231" s="193">
        <f t="shared" si="39"/>
        <v>0</v>
      </c>
      <c r="BL231" s="14" t="s">
        <v>138</v>
      </c>
      <c r="BM231" s="192" t="s">
        <v>535</v>
      </c>
    </row>
    <row r="232" spans="1:65" s="2" customFormat="1" ht="16.5" customHeight="1">
      <c r="A232" s="31"/>
      <c r="B232" s="32"/>
      <c r="C232" s="194" t="s">
        <v>536</v>
      </c>
      <c r="D232" s="194" t="s">
        <v>133</v>
      </c>
      <c r="E232" s="195" t="s">
        <v>537</v>
      </c>
      <c r="F232" s="196" t="s">
        <v>538</v>
      </c>
      <c r="G232" s="197" t="s">
        <v>249</v>
      </c>
      <c r="H232" s="198">
        <v>1</v>
      </c>
      <c r="I232" s="199"/>
      <c r="J232" s="198">
        <f t="shared" si="30"/>
        <v>0</v>
      </c>
      <c r="K232" s="196" t="s">
        <v>1</v>
      </c>
      <c r="L232" s="200"/>
      <c r="M232" s="201" t="s">
        <v>1</v>
      </c>
      <c r="N232" s="202" t="s">
        <v>43</v>
      </c>
      <c r="O232" s="68"/>
      <c r="P232" s="190">
        <f t="shared" si="31"/>
        <v>0</v>
      </c>
      <c r="Q232" s="190">
        <v>0</v>
      </c>
      <c r="R232" s="190">
        <f t="shared" si="32"/>
        <v>0</v>
      </c>
      <c r="S232" s="190">
        <v>0</v>
      </c>
      <c r="T232" s="191">
        <f t="shared" si="3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2" t="s">
        <v>149</v>
      </c>
      <c r="AT232" s="192" t="s">
        <v>133</v>
      </c>
      <c r="AU232" s="192" t="s">
        <v>86</v>
      </c>
      <c r="AY232" s="14" t="s">
        <v>121</v>
      </c>
      <c r="BE232" s="193">
        <f t="shared" si="34"/>
        <v>0</v>
      </c>
      <c r="BF232" s="193">
        <f t="shared" si="35"/>
        <v>0</v>
      </c>
      <c r="BG232" s="193">
        <f t="shared" si="36"/>
        <v>0</v>
      </c>
      <c r="BH232" s="193">
        <f t="shared" si="37"/>
        <v>0</v>
      </c>
      <c r="BI232" s="193">
        <f t="shared" si="38"/>
        <v>0</v>
      </c>
      <c r="BJ232" s="14" t="s">
        <v>84</v>
      </c>
      <c r="BK232" s="193">
        <f t="shared" si="39"/>
        <v>0</v>
      </c>
      <c r="BL232" s="14" t="s">
        <v>138</v>
      </c>
      <c r="BM232" s="192" t="s">
        <v>539</v>
      </c>
    </row>
    <row r="233" spans="1:65" s="2" customFormat="1" ht="37.9" customHeight="1">
      <c r="A233" s="31"/>
      <c r="B233" s="32"/>
      <c r="C233" s="194" t="s">
        <v>540</v>
      </c>
      <c r="D233" s="194" t="s">
        <v>133</v>
      </c>
      <c r="E233" s="195" t="s">
        <v>541</v>
      </c>
      <c r="F233" s="196" t="s">
        <v>542</v>
      </c>
      <c r="G233" s="197" t="s">
        <v>249</v>
      </c>
      <c r="H233" s="198">
        <v>1</v>
      </c>
      <c r="I233" s="199"/>
      <c r="J233" s="198">
        <f t="shared" si="30"/>
        <v>0</v>
      </c>
      <c r="K233" s="196" t="s">
        <v>1</v>
      </c>
      <c r="L233" s="200"/>
      <c r="M233" s="201" t="s">
        <v>1</v>
      </c>
      <c r="N233" s="202" t="s">
        <v>43</v>
      </c>
      <c r="O233" s="68"/>
      <c r="P233" s="190">
        <f t="shared" si="31"/>
        <v>0</v>
      </c>
      <c r="Q233" s="190">
        <v>0</v>
      </c>
      <c r="R233" s="190">
        <f t="shared" si="32"/>
        <v>0</v>
      </c>
      <c r="S233" s="190">
        <v>0</v>
      </c>
      <c r="T233" s="191">
        <f t="shared" si="3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2" t="s">
        <v>149</v>
      </c>
      <c r="AT233" s="192" t="s">
        <v>133</v>
      </c>
      <c r="AU233" s="192" t="s">
        <v>86</v>
      </c>
      <c r="AY233" s="14" t="s">
        <v>121</v>
      </c>
      <c r="BE233" s="193">
        <f t="shared" si="34"/>
        <v>0</v>
      </c>
      <c r="BF233" s="193">
        <f t="shared" si="35"/>
        <v>0</v>
      </c>
      <c r="BG233" s="193">
        <f t="shared" si="36"/>
        <v>0</v>
      </c>
      <c r="BH233" s="193">
        <f t="shared" si="37"/>
        <v>0</v>
      </c>
      <c r="BI233" s="193">
        <f t="shared" si="38"/>
        <v>0</v>
      </c>
      <c r="BJ233" s="14" t="s">
        <v>84</v>
      </c>
      <c r="BK233" s="193">
        <f t="shared" si="39"/>
        <v>0</v>
      </c>
      <c r="BL233" s="14" t="s">
        <v>138</v>
      </c>
      <c r="BM233" s="192" t="s">
        <v>543</v>
      </c>
    </row>
    <row r="234" spans="1:65" s="2" customFormat="1" ht="16.5" customHeight="1">
      <c r="A234" s="31"/>
      <c r="B234" s="32"/>
      <c r="C234" s="194" t="s">
        <v>544</v>
      </c>
      <c r="D234" s="194" t="s">
        <v>133</v>
      </c>
      <c r="E234" s="195" t="s">
        <v>545</v>
      </c>
      <c r="F234" s="196" t="s">
        <v>546</v>
      </c>
      <c r="G234" s="197" t="s">
        <v>249</v>
      </c>
      <c r="H234" s="198">
        <v>1</v>
      </c>
      <c r="I234" s="199"/>
      <c r="J234" s="198">
        <f t="shared" si="30"/>
        <v>0</v>
      </c>
      <c r="K234" s="196" t="s">
        <v>1</v>
      </c>
      <c r="L234" s="200"/>
      <c r="M234" s="201" t="s">
        <v>1</v>
      </c>
      <c r="N234" s="202" t="s">
        <v>43</v>
      </c>
      <c r="O234" s="68"/>
      <c r="P234" s="190">
        <f t="shared" si="31"/>
        <v>0</v>
      </c>
      <c r="Q234" s="190">
        <v>0</v>
      </c>
      <c r="R234" s="190">
        <f t="shared" si="32"/>
        <v>0</v>
      </c>
      <c r="S234" s="190">
        <v>0</v>
      </c>
      <c r="T234" s="191">
        <f t="shared" si="3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2" t="s">
        <v>149</v>
      </c>
      <c r="AT234" s="192" t="s">
        <v>133</v>
      </c>
      <c r="AU234" s="192" t="s">
        <v>86</v>
      </c>
      <c r="AY234" s="14" t="s">
        <v>121</v>
      </c>
      <c r="BE234" s="193">
        <f t="shared" si="34"/>
        <v>0</v>
      </c>
      <c r="BF234" s="193">
        <f t="shared" si="35"/>
        <v>0</v>
      </c>
      <c r="BG234" s="193">
        <f t="shared" si="36"/>
        <v>0</v>
      </c>
      <c r="BH234" s="193">
        <f t="shared" si="37"/>
        <v>0</v>
      </c>
      <c r="BI234" s="193">
        <f t="shared" si="38"/>
        <v>0</v>
      </c>
      <c r="BJ234" s="14" t="s">
        <v>84</v>
      </c>
      <c r="BK234" s="193">
        <f t="shared" si="39"/>
        <v>0</v>
      </c>
      <c r="BL234" s="14" t="s">
        <v>138</v>
      </c>
      <c r="BM234" s="192" t="s">
        <v>547</v>
      </c>
    </row>
    <row r="235" spans="1:65" s="2" customFormat="1" ht="16.5" customHeight="1">
      <c r="A235" s="31"/>
      <c r="B235" s="32"/>
      <c r="C235" s="194" t="s">
        <v>548</v>
      </c>
      <c r="D235" s="194" t="s">
        <v>133</v>
      </c>
      <c r="E235" s="195" t="s">
        <v>549</v>
      </c>
      <c r="F235" s="196" t="s">
        <v>550</v>
      </c>
      <c r="G235" s="197" t="s">
        <v>249</v>
      </c>
      <c r="H235" s="198">
        <v>1</v>
      </c>
      <c r="I235" s="199"/>
      <c r="J235" s="198">
        <f t="shared" si="30"/>
        <v>0</v>
      </c>
      <c r="K235" s="196" t="s">
        <v>1</v>
      </c>
      <c r="L235" s="200"/>
      <c r="M235" s="201" t="s">
        <v>1</v>
      </c>
      <c r="N235" s="202" t="s">
        <v>43</v>
      </c>
      <c r="O235" s="68"/>
      <c r="P235" s="190">
        <f t="shared" si="31"/>
        <v>0</v>
      </c>
      <c r="Q235" s="190">
        <v>0</v>
      </c>
      <c r="R235" s="190">
        <f t="shared" si="32"/>
        <v>0</v>
      </c>
      <c r="S235" s="190">
        <v>0</v>
      </c>
      <c r="T235" s="191">
        <f t="shared" si="3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2" t="s">
        <v>149</v>
      </c>
      <c r="AT235" s="192" t="s">
        <v>133</v>
      </c>
      <c r="AU235" s="192" t="s">
        <v>86</v>
      </c>
      <c r="AY235" s="14" t="s">
        <v>121</v>
      </c>
      <c r="BE235" s="193">
        <f t="shared" si="34"/>
        <v>0</v>
      </c>
      <c r="BF235" s="193">
        <f t="shared" si="35"/>
        <v>0</v>
      </c>
      <c r="BG235" s="193">
        <f t="shared" si="36"/>
        <v>0</v>
      </c>
      <c r="BH235" s="193">
        <f t="shared" si="37"/>
        <v>0</v>
      </c>
      <c r="BI235" s="193">
        <f t="shared" si="38"/>
        <v>0</v>
      </c>
      <c r="BJ235" s="14" t="s">
        <v>84</v>
      </c>
      <c r="BK235" s="193">
        <f t="shared" si="39"/>
        <v>0</v>
      </c>
      <c r="BL235" s="14" t="s">
        <v>138</v>
      </c>
      <c r="BM235" s="192" t="s">
        <v>551</v>
      </c>
    </row>
    <row r="236" spans="1:65" s="2" customFormat="1" ht="16.5" customHeight="1">
      <c r="A236" s="31"/>
      <c r="B236" s="32"/>
      <c r="C236" s="194" t="s">
        <v>552</v>
      </c>
      <c r="D236" s="194" t="s">
        <v>133</v>
      </c>
      <c r="E236" s="195" t="s">
        <v>553</v>
      </c>
      <c r="F236" s="196" t="s">
        <v>554</v>
      </c>
      <c r="G236" s="197" t="s">
        <v>249</v>
      </c>
      <c r="H236" s="198">
        <v>4</v>
      </c>
      <c r="I236" s="199"/>
      <c r="J236" s="198">
        <f t="shared" si="30"/>
        <v>0</v>
      </c>
      <c r="K236" s="196" t="s">
        <v>1</v>
      </c>
      <c r="L236" s="200"/>
      <c r="M236" s="201" t="s">
        <v>1</v>
      </c>
      <c r="N236" s="202" t="s">
        <v>43</v>
      </c>
      <c r="O236" s="68"/>
      <c r="P236" s="190">
        <f t="shared" si="31"/>
        <v>0</v>
      </c>
      <c r="Q236" s="190">
        <v>0</v>
      </c>
      <c r="R236" s="190">
        <f t="shared" si="32"/>
        <v>0</v>
      </c>
      <c r="S236" s="190">
        <v>0</v>
      </c>
      <c r="T236" s="191">
        <f t="shared" si="3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2" t="s">
        <v>149</v>
      </c>
      <c r="AT236" s="192" t="s">
        <v>133</v>
      </c>
      <c r="AU236" s="192" t="s">
        <v>86</v>
      </c>
      <c r="AY236" s="14" t="s">
        <v>121</v>
      </c>
      <c r="BE236" s="193">
        <f t="shared" si="34"/>
        <v>0</v>
      </c>
      <c r="BF236" s="193">
        <f t="shared" si="35"/>
        <v>0</v>
      </c>
      <c r="BG236" s="193">
        <f t="shared" si="36"/>
        <v>0</v>
      </c>
      <c r="BH236" s="193">
        <f t="shared" si="37"/>
        <v>0</v>
      </c>
      <c r="BI236" s="193">
        <f t="shared" si="38"/>
        <v>0</v>
      </c>
      <c r="BJ236" s="14" t="s">
        <v>84</v>
      </c>
      <c r="BK236" s="193">
        <f t="shared" si="39"/>
        <v>0</v>
      </c>
      <c r="BL236" s="14" t="s">
        <v>138</v>
      </c>
      <c r="BM236" s="192" t="s">
        <v>555</v>
      </c>
    </row>
    <row r="237" spans="1:65" s="2" customFormat="1" ht="16.5" customHeight="1">
      <c r="A237" s="31"/>
      <c r="B237" s="32"/>
      <c r="C237" s="194" t="s">
        <v>556</v>
      </c>
      <c r="D237" s="194" t="s">
        <v>133</v>
      </c>
      <c r="E237" s="195" t="s">
        <v>557</v>
      </c>
      <c r="F237" s="196" t="s">
        <v>558</v>
      </c>
      <c r="G237" s="197" t="s">
        <v>249</v>
      </c>
      <c r="H237" s="198">
        <v>1</v>
      </c>
      <c r="I237" s="199"/>
      <c r="J237" s="198">
        <f t="shared" si="30"/>
        <v>0</v>
      </c>
      <c r="K237" s="196" t="s">
        <v>1</v>
      </c>
      <c r="L237" s="200"/>
      <c r="M237" s="201" t="s">
        <v>1</v>
      </c>
      <c r="N237" s="202" t="s">
        <v>43</v>
      </c>
      <c r="O237" s="68"/>
      <c r="P237" s="190">
        <f t="shared" si="31"/>
        <v>0</v>
      </c>
      <c r="Q237" s="190">
        <v>0</v>
      </c>
      <c r="R237" s="190">
        <f t="shared" si="32"/>
        <v>0</v>
      </c>
      <c r="S237" s="190">
        <v>0</v>
      </c>
      <c r="T237" s="191">
        <f t="shared" si="3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2" t="s">
        <v>149</v>
      </c>
      <c r="AT237" s="192" t="s">
        <v>133</v>
      </c>
      <c r="AU237" s="192" t="s">
        <v>86</v>
      </c>
      <c r="AY237" s="14" t="s">
        <v>121</v>
      </c>
      <c r="BE237" s="193">
        <f t="shared" si="34"/>
        <v>0</v>
      </c>
      <c r="BF237" s="193">
        <f t="shared" si="35"/>
        <v>0</v>
      </c>
      <c r="BG237" s="193">
        <f t="shared" si="36"/>
        <v>0</v>
      </c>
      <c r="BH237" s="193">
        <f t="shared" si="37"/>
        <v>0</v>
      </c>
      <c r="BI237" s="193">
        <f t="shared" si="38"/>
        <v>0</v>
      </c>
      <c r="BJ237" s="14" t="s">
        <v>84</v>
      </c>
      <c r="BK237" s="193">
        <f t="shared" si="39"/>
        <v>0</v>
      </c>
      <c r="BL237" s="14" t="s">
        <v>138</v>
      </c>
      <c r="BM237" s="192" t="s">
        <v>559</v>
      </c>
    </row>
    <row r="238" spans="1:65" s="2" customFormat="1" ht="16.5" customHeight="1">
      <c r="A238" s="31"/>
      <c r="B238" s="32"/>
      <c r="C238" s="194" t="s">
        <v>560</v>
      </c>
      <c r="D238" s="194" t="s">
        <v>133</v>
      </c>
      <c r="E238" s="195" t="s">
        <v>561</v>
      </c>
      <c r="F238" s="196" t="s">
        <v>562</v>
      </c>
      <c r="G238" s="197" t="s">
        <v>249</v>
      </c>
      <c r="H238" s="198">
        <v>2</v>
      </c>
      <c r="I238" s="199"/>
      <c r="J238" s="198">
        <f t="shared" si="30"/>
        <v>0</v>
      </c>
      <c r="K238" s="196" t="s">
        <v>1</v>
      </c>
      <c r="L238" s="200"/>
      <c r="M238" s="201" t="s">
        <v>1</v>
      </c>
      <c r="N238" s="202" t="s">
        <v>43</v>
      </c>
      <c r="O238" s="68"/>
      <c r="P238" s="190">
        <f t="shared" si="31"/>
        <v>0</v>
      </c>
      <c r="Q238" s="190">
        <v>0</v>
      </c>
      <c r="R238" s="190">
        <f t="shared" si="32"/>
        <v>0</v>
      </c>
      <c r="S238" s="190">
        <v>0</v>
      </c>
      <c r="T238" s="191">
        <f t="shared" si="3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2" t="s">
        <v>149</v>
      </c>
      <c r="AT238" s="192" t="s">
        <v>133</v>
      </c>
      <c r="AU238" s="192" t="s">
        <v>86</v>
      </c>
      <c r="AY238" s="14" t="s">
        <v>121</v>
      </c>
      <c r="BE238" s="193">
        <f t="shared" si="34"/>
        <v>0</v>
      </c>
      <c r="BF238" s="193">
        <f t="shared" si="35"/>
        <v>0</v>
      </c>
      <c r="BG238" s="193">
        <f t="shared" si="36"/>
        <v>0</v>
      </c>
      <c r="BH238" s="193">
        <f t="shared" si="37"/>
        <v>0</v>
      </c>
      <c r="BI238" s="193">
        <f t="shared" si="38"/>
        <v>0</v>
      </c>
      <c r="BJ238" s="14" t="s">
        <v>84</v>
      </c>
      <c r="BK238" s="193">
        <f t="shared" si="39"/>
        <v>0</v>
      </c>
      <c r="BL238" s="14" t="s">
        <v>138</v>
      </c>
      <c r="BM238" s="192" t="s">
        <v>563</v>
      </c>
    </row>
    <row r="239" spans="1:65" s="2" customFormat="1" ht="16.5" customHeight="1">
      <c r="A239" s="31"/>
      <c r="B239" s="32"/>
      <c r="C239" s="194" t="s">
        <v>564</v>
      </c>
      <c r="D239" s="194" t="s">
        <v>133</v>
      </c>
      <c r="E239" s="195" t="s">
        <v>565</v>
      </c>
      <c r="F239" s="196" t="s">
        <v>566</v>
      </c>
      <c r="G239" s="197" t="s">
        <v>249</v>
      </c>
      <c r="H239" s="198">
        <v>1</v>
      </c>
      <c r="I239" s="199"/>
      <c r="J239" s="198">
        <f t="shared" si="30"/>
        <v>0</v>
      </c>
      <c r="K239" s="196" t="s">
        <v>1</v>
      </c>
      <c r="L239" s="200"/>
      <c r="M239" s="201" t="s">
        <v>1</v>
      </c>
      <c r="N239" s="202" t="s">
        <v>43</v>
      </c>
      <c r="O239" s="68"/>
      <c r="P239" s="190">
        <f t="shared" si="31"/>
        <v>0</v>
      </c>
      <c r="Q239" s="190">
        <v>0</v>
      </c>
      <c r="R239" s="190">
        <f t="shared" si="32"/>
        <v>0</v>
      </c>
      <c r="S239" s="190">
        <v>0</v>
      </c>
      <c r="T239" s="191">
        <f t="shared" si="3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2" t="s">
        <v>149</v>
      </c>
      <c r="AT239" s="192" t="s">
        <v>133</v>
      </c>
      <c r="AU239" s="192" t="s">
        <v>86</v>
      </c>
      <c r="AY239" s="14" t="s">
        <v>121</v>
      </c>
      <c r="BE239" s="193">
        <f t="shared" si="34"/>
        <v>0</v>
      </c>
      <c r="BF239" s="193">
        <f t="shared" si="35"/>
        <v>0</v>
      </c>
      <c r="BG239" s="193">
        <f t="shared" si="36"/>
        <v>0</v>
      </c>
      <c r="BH239" s="193">
        <f t="shared" si="37"/>
        <v>0</v>
      </c>
      <c r="BI239" s="193">
        <f t="shared" si="38"/>
        <v>0</v>
      </c>
      <c r="BJ239" s="14" t="s">
        <v>84</v>
      </c>
      <c r="BK239" s="193">
        <f t="shared" si="39"/>
        <v>0</v>
      </c>
      <c r="BL239" s="14" t="s">
        <v>138</v>
      </c>
      <c r="BM239" s="192" t="s">
        <v>567</v>
      </c>
    </row>
    <row r="240" spans="1:65" s="2" customFormat="1" ht="16.5" customHeight="1">
      <c r="A240" s="31"/>
      <c r="B240" s="32"/>
      <c r="C240" s="194" t="s">
        <v>568</v>
      </c>
      <c r="D240" s="194" t="s">
        <v>133</v>
      </c>
      <c r="E240" s="195" t="s">
        <v>569</v>
      </c>
      <c r="F240" s="196" t="s">
        <v>570</v>
      </c>
      <c r="G240" s="197" t="s">
        <v>170</v>
      </c>
      <c r="H240" s="198">
        <v>1</v>
      </c>
      <c r="I240" s="199"/>
      <c r="J240" s="198">
        <f t="shared" si="30"/>
        <v>0</v>
      </c>
      <c r="K240" s="196" t="s">
        <v>1</v>
      </c>
      <c r="L240" s="200"/>
      <c r="M240" s="201" t="s">
        <v>1</v>
      </c>
      <c r="N240" s="202" t="s">
        <v>43</v>
      </c>
      <c r="O240" s="68"/>
      <c r="P240" s="190">
        <f t="shared" si="31"/>
        <v>0</v>
      </c>
      <c r="Q240" s="190">
        <v>0</v>
      </c>
      <c r="R240" s="190">
        <f t="shared" si="32"/>
        <v>0</v>
      </c>
      <c r="S240" s="190">
        <v>0</v>
      </c>
      <c r="T240" s="191">
        <f t="shared" si="3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2" t="s">
        <v>149</v>
      </c>
      <c r="AT240" s="192" t="s">
        <v>133</v>
      </c>
      <c r="AU240" s="192" t="s">
        <v>86</v>
      </c>
      <c r="AY240" s="14" t="s">
        <v>121</v>
      </c>
      <c r="BE240" s="193">
        <f t="shared" si="34"/>
        <v>0</v>
      </c>
      <c r="BF240" s="193">
        <f t="shared" si="35"/>
        <v>0</v>
      </c>
      <c r="BG240" s="193">
        <f t="shared" si="36"/>
        <v>0</v>
      </c>
      <c r="BH240" s="193">
        <f t="shared" si="37"/>
        <v>0</v>
      </c>
      <c r="BI240" s="193">
        <f t="shared" si="38"/>
        <v>0</v>
      </c>
      <c r="BJ240" s="14" t="s">
        <v>84</v>
      </c>
      <c r="BK240" s="193">
        <f t="shared" si="39"/>
        <v>0</v>
      </c>
      <c r="BL240" s="14" t="s">
        <v>138</v>
      </c>
      <c r="BM240" s="192" t="s">
        <v>571</v>
      </c>
    </row>
    <row r="241" spans="1:65" s="2" customFormat="1" ht="16.5" customHeight="1">
      <c r="A241" s="31"/>
      <c r="B241" s="32"/>
      <c r="C241" s="182" t="s">
        <v>572</v>
      </c>
      <c r="D241" s="182" t="s">
        <v>122</v>
      </c>
      <c r="E241" s="183" t="s">
        <v>573</v>
      </c>
      <c r="F241" s="184" t="s">
        <v>574</v>
      </c>
      <c r="G241" s="185" t="s">
        <v>170</v>
      </c>
      <c r="H241" s="186">
        <v>1</v>
      </c>
      <c r="I241" s="187"/>
      <c r="J241" s="186">
        <f t="shared" si="30"/>
        <v>0</v>
      </c>
      <c r="K241" s="184" t="s">
        <v>1</v>
      </c>
      <c r="L241" s="36"/>
      <c r="M241" s="188" t="s">
        <v>1</v>
      </c>
      <c r="N241" s="189" t="s">
        <v>43</v>
      </c>
      <c r="O241" s="68"/>
      <c r="P241" s="190">
        <f t="shared" si="31"/>
        <v>0</v>
      </c>
      <c r="Q241" s="190">
        <v>0</v>
      </c>
      <c r="R241" s="190">
        <f t="shared" si="32"/>
        <v>0</v>
      </c>
      <c r="S241" s="190">
        <v>0</v>
      </c>
      <c r="T241" s="191">
        <f t="shared" si="3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2" t="s">
        <v>138</v>
      </c>
      <c r="AT241" s="192" t="s">
        <v>122</v>
      </c>
      <c r="AU241" s="192" t="s">
        <v>86</v>
      </c>
      <c r="AY241" s="14" t="s">
        <v>121</v>
      </c>
      <c r="BE241" s="193">
        <f t="shared" si="34"/>
        <v>0</v>
      </c>
      <c r="BF241" s="193">
        <f t="shared" si="35"/>
        <v>0</v>
      </c>
      <c r="BG241" s="193">
        <f t="shared" si="36"/>
        <v>0</v>
      </c>
      <c r="BH241" s="193">
        <f t="shared" si="37"/>
        <v>0</v>
      </c>
      <c r="BI241" s="193">
        <f t="shared" si="38"/>
        <v>0</v>
      </c>
      <c r="BJ241" s="14" t="s">
        <v>84</v>
      </c>
      <c r="BK241" s="193">
        <f t="shared" si="39"/>
        <v>0</v>
      </c>
      <c r="BL241" s="14" t="s">
        <v>138</v>
      </c>
      <c r="BM241" s="192" t="s">
        <v>575</v>
      </c>
    </row>
    <row r="242" spans="1:65" s="12" customFormat="1" ht="22.9" customHeight="1">
      <c r="B242" s="168"/>
      <c r="C242" s="169"/>
      <c r="D242" s="170" t="s">
        <v>77</v>
      </c>
      <c r="E242" s="203" t="s">
        <v>576</v>
      </c>
      <c r="F242" s="203" t="s">
        <v>577</v>
      </c>
      <c r="G242" s="169"/>
      <c r="H242" s="169"/>
      <c r="I242" s="172"/>
      <c r="J242" s="204">
        <f>BK242</f>
        <v>0</v>
      </c>
      <c r="K242" s="169"/>
      <c r="L242" s="174"/>
      <c r="M242" s="175"/>
      <c r="N242" s="176"/>
      <c r="O242" s="176"/>
      <c r="P242" s="177">
        <f>SUM(P243:P257)</f>
        <v>0</v>
      </c>
      <c r="Q242" s="176"/>
      <c r="R242" s="177">
        <f>SUM(R243:R257)</f>
        <v>0</v>
      </c>
      <c r="S242" s="176"/>
      <c r="T242" s="178">
        <f>SUM(T243:T257)</f>
        <v>0</v>
      </c>
      <c r="AR242" s="179" t="s">
        <v>84</v>
      </c>
      <c r="AT242" s="180" t="s">
        <v>77</v>
      </c>
      <c r="AU242" s="180" t="s">
        <v>84</v>
      </c>
      <c r="AY242" s="179" t="s">
        <v>121</v>
      </c>
      <c r="BK242" s="181">
        <f>SUM(BK243:BK257)</f>
        <v>0</v>
      </c>
    </row>
    <row r="243" spans="1:65" s="2" customFormat="1" ht="16.5" customHeight="1">
      <c r="A243" s="31"/>
      <c r="B243" s="32"/>
      <c r="C243" s="194" t="s">
        <v>578</v>
      </c>
      <c r="D243" s="194" t="s">
        <v>133</v>
      </c>
      <c r="E243" s="195" t="s">
        <v>579</v>
      </c>
      <c r="F243" s="196" t="s">
        <v>580</v>
      </c>
      <c r="G243" s="197" t="s">
        <v>249</v>
      </c>
      <c r="H243" s="198">
        <v>1</v>
      </c>
      <c r="I243" s="199"/>
      <c r="J243" s="198">
        <f t="shared" ref="J243:J257" si="40">ROUND(I243*H243,2)</f>
        <v>0</v>
      </c>
      <c r="K243" s="196" t="s">
        <v>1</v>
      </c>
      <c r="L243" s="200"/>
      <c r="M243" s="201" t="s">
        <v>1</v>
      </c>
      <c r="N243" s="202" t="s">
        <v>43</v>
      </c>
      <c r="O243" s="68"/>
      <c r="P243" s="190">
        <f t="shared" ref="P243:P257" si="41">O243*H243</f>
        <v>0</v>
      </c>
      <c r="Q243" s="190">
        <v>0</v>
      </c>
      <c r="R243" s="190">
        <f t="shared" ref="R243:R257" si="42">Q243*H243</f>
        <v>0</v>
      </c>
      <c r="S243" s="190">
        <v>0</v>
      </c>
      <c r="T243" s="191">
        <f t="shared" ref="T243:T257" si="43"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2" t="s">
        <v>149</v>
      </c>
      <c r="AT243" s="192" t="s">
        <v>133</v>
      </c>
      <c r="AU243" s="192" t="s">
        <v>86</v>
      </c>
      <c r="AY243" s="14" t="s">
        <v>121</v>
      </c>
      <c r="BE243" s="193">
        <f t="shared" ref="BE243:BE257" si="44">IF(N243="základní",J243,0)</f>
        <v>0</v>
      </c>
      <c r="BF243" s="193">
        <f t="shared" ref="BF243:BF257" si="45">IF(N243="snížená",J243,0)</f>
        <v>0</v>
      </c>
      <c r="BG243" s="193">
        <f t="shared" ref="BG243:BG257" si="46">IF(N243="zákl. přenesená",J243,0)</f>
        <v>0</v>
      </c>
      <c r="BH243" s="193">
        <f t="shared" ref="BH243:BH257" si="47">IF(N243="sníž. přenesená",J243,0)</f>
        <v>0</v>
      </c>
      <c r="BI243" s="193">
        <f t="shared" ref="BI243:BI257" si="48">IF(N243="nulová",J243,0)</f>
        <v>0</v>
      </c>
      <c r="BJ243" s="14" t="s">
        <v>84</v>
      </c>
      <c r="BK243" s="193">
        <f t="shared" ref="BK243:BK257" si="49">ROUND(I243*H243,2)</f>
        <v>0</v>
      </c>
      <c r="BL243" s="14" t="s">
        <v>138</v>
      </c>
      <c r="BM243" s="192" t="s">
        <v>581</v>
      </c>
    </row>
    <row r="244" spans="1:65" s="2" customFormat="1" ht="16.5" customHeight="1">
      <c r="A244" s="31"/>
      <c r="B244" s="32"/>
      <c r="C244" s="194" t="s">
        <v>582</v>
      </c>
      <c r="D244" s="194" t="s">
        <v>133</v>
      </c>
      <c r="E244" s="195" t="s">
        <v>476</v>
      </c>
      <c r="F244" s="196" t="s">
        <v>477</v>
      </c>
      <c r="G244" s="197" t="s">
        <v>249</v>
      </c>
      <c r="H244" s="198">
        <v>1</v>
      </c>
      <c r="I244" s="199"/>
      <c r="J244" s="198">
        <f t="shared" si="40"/>
        <v>0</v>
      </c>
      <c r="K244" s="196" t="s">
        <v>1</v>
      </c>
      <c r="L244" s="200"/>
      <c r="M244" s="201" t="s">
        <v>1</v>
      </c>
      <c r="N244" s="202" t="s">
        <v>43</v>
      </c>
      <c r="O244" s="68"/>
      <c r="P244" s="190">
        <f t="shared" si="41"/>
        <v>0</v>
      </c>
      <c r="Q244" s="190">
        <v>0</v>
      </c>
      <c r="R244" s="190">
        <f t="shared" si="42"/>
        <v>0</v>
      </c>
      <c r="S244" s="190">
        <v>0</v>
      </c>
      <c r="T244" s="191">
        <f t="shared" si="4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2" t="s">
        <v>149</v>
      </c>
      <c r="AT244" s="192" t="s">
        <v>133</v>
      </c>
      <c r="AU244" s="192" t="s">
        <v>86</v>
      </c>
      <c r="AY244" s="14" t="s">
        <v>121</v>
      </c>
      <c r="BE244" s="193">
        <f t="shared" si="44"/>
        <v>0</v>
      </c>
      <c r="BF244" s="193">
        <f t="shared" si="45"/>
        <v>0</v>
      </c>
      <c r="BG244" s="193">
        <f t="shared" si="46"/>
        <v>0</v>
      </c>
      <c r="BH244" s="193">
        <f t="shared" si="47"/>
        <v>0</v>
      </c>
      <c r="BI244" s="193">
        <f t="shared" si="48"/>
        <v>0</v>
      </c>
      <c r="BJ244" s="14" t="s">
        <v>84</v>
      </c>
      <c r="BK244" s="193">
        <f t="shared" si="49"/>
        <v>0</v>
      </c>
      <c r="BL244" s="14" t="s">
        <v>138</v>
      </c>
      <c r="BM244" s="192" t="s">
        <v>583</v>
      </c>
    </row>
    <row r="245" spans="1:65" s="2" customFormat="1" ht="16.5" customHeight="1">
      <c r="A245" s="31"/>
      <c r="B245" s="32"/>
      <c r="C245" s="194" t="s">
        <v>584</v>
      </c>
      <c r="D245" s="194" t="s">
        <v>133</v>
      </c>
      <c r="E245" s="195" t="s">
        <v>585</v>
      </c>
      <c r="F245" s="196" t="s">
        <v>586</v>
      </c>
      <c r="G245" s="197" t="s">
        <v>249</v>
      </c>
      <c r="H245" s="198">
        <v>4</v>
      </c>
      <c r="I245" s="199"/>
      <c r="J245" s="198">
        <f t="shared" si="40"/>
        <v>0</v>
      </c>
      <c r="K245" s="196" t="s">
        <v>1</v>
      </c>
      <c r="L245" s="200"/>
      <c r="M245" s="201" t="s">
        <v>1</v>
      </c>
      <c r="N245" s="202" t="s">
        <v>43</v>
      </c>
      <c r="O245" s="68"/>
      <c r="P245" s="190">
        <f t="shared" si="41"/>
        <v>0</v>
      </c>
      <c r="Q245" s="190">
        <v>0</v>
      </c>
      <c r="R245" s="190">
        <f t="shared" si="42"/>
        <v>0</v>
      </c>
      <c r="S245" s="190">
        <v>0</v>
      </c>
      <c r="T245" s="191">
        <f t="shared" si="4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2" t="s">
        <v>149</v>
      </c>
      <c r="AT245" s="192" t="s">
        <v>133</v>
      </c>
      <c r="AU245" s="192" t="s">
        <v>86</v>
      </c>
      <c r="AY245" s="14" t="s">
        <v>121</v>
      </c>
      <c r="BE245" s="193">
        <f t="shared" si="44"/>
        <v>0</v>
      </c>
      <c r="BF245" s="193">
        <f t="shared" si="45"/>
        <v>0</v>
      </c>
      <c r="BG245" s="193">
        <f t="shared" si="46"/>
        <v>0</v>
      </c>
      <c r="BH245" s="193">
        <f t="shared" si="47"/>
        <v>0</v>
      </c>
      <c r="BI245" s="193">
        <f t="shared" si="48"/>
        <v>0</v>
      </c>
      <c r="BJ245" s="14" t="s">
        <v>84</v>
      </c>
      <c r="BK245" s="193">
        <f t="shared" si="49"/>
        <v>0</v>
      </c>
      <c r="BL245" s="14" t="s">
        <v>138</v>
      </c>
      <c r="BM245" s="192" t="s">
        <v>587</v>
      </c>
    </row>
    <row r="246" spans="1:65" s="2" customFormat="1" ht="16.5" customHeight="1">
      <c r="A246" s="31"/>
      <c r="B246" s="32"/>
      <c r="C246" s="194" t="s">
        <v>588</v>
      </c>
      <c r="D246" s="194" t="s">
        <v>133</v>
      </c>
      <c r="E246" s="195" t="s">
        <v>484</v>
      </c>
      <c r="F246" s="196" t="s">
        <v>485</v>
      </c>
      <c r="G246" s="197" t="s">
        <v>486</v>
      </c>
      <c r="H246" s="198">
        <v>2</v>
      </c>
      <c r="I246" s="199"/>
      <c r="J246" s="198">
        <f t="shared" si="40"/>
        <v>0</v>
      </c>
      <c r="K246" s="196" t="s">
        <v>1</v>
      </c>
      <c r="L246" s="200"/>
      <c r="M246" s="201" t="s">
        <v>1</v>
      </c>
      <c r="N246" s="202" t="s">
        <v>43</v>
      </c>
      <c r="O246" s="68"/>
      <c r="P246" s="190">
        <f t="shared" si="41"/>
        <v>0</v>
      </c>
      <c r="Q246" s="190">
        <v>0</v>
      </c>
      <c r="R246" s="190">
        <f t="shared" si="42"/>
        <v>0</v>
      </c>
      <c r="S246" s="190">
        <v>0</v>
      </c>
      <c r="T246" s="191">
        <f t="shared" si="4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2" t="s">
        <v>149</v>
      </c>
      <c r="AT246" s="192" t="s">
        <v>133</v>
      </c>
      <c r="AU246" s="192" t="s">
        <v>86</v>
      </c>
      <c r="AY246" s="14" t="s">
        <v>121</v>
      </c>
      <c r="BE246" s="193">
        <f t="shared" si="44"/>
        <v>0</v>
      </c>
      <c r="BF246" s="193">
        <f t="shared" si="45"/>
        <v>0</v>
      </c>
      <c r="BG246" s="193">
        <f t="shared" si="46"/>
        <v>0</v>
      </c>
      <c r="BH246" s="193">
        <f t="shared" si="47"/>
        <v>0</v>
      </c>
      <c r="BI246" s="193">
        <f t="shared" si="48"/>
        <v>0</v>
      </c>
      <c r="BJ246" s="14" t="s">
        <v>84</v>
      </c>
      <c r="BK246" s="193">
        <f t="shared" si="49"/>
        <v>0</v>
      </c>
      <c r="BL246" s="14" t="s">
        <v>138</v>
      </c>
      <c r="BM246" s="192" t="s">
        <v>589</v>
      </c>
    </row>
    <row r="247" spans="1:65" s="2" customFormat="1" ht="16.5" customHeight="1">
      <c r="A247" s="31"/>
      <c r="B247" s="32"/>
      <c r="C247" s="194" t="s">
        <v>590</v>
      </c>
      <c r="D247" s="194" t="s">
        <v>133</v>
      </c>
      <c r="E247" s="195" t="s">
        <v>489</v>
      </c>
      <c r="F247" s="196" t="s">
        <v>490</v>
      </c>
      <c r="G247" s="197" t="s">
        <v>486</v>
      </c>
      <c r="H247" s="198">
        <v>2</v>
      </c>
      <c r="I247" s="199"/>
      <c r="J247" s="198">
        <f t="shared" si="40"/>
        <v>0</v>
      </c>
      <c r="K247" s="196" t="s">
        <v>1</v>
      </c>
      <c r="L247" s="200"/>
      <c r="M247" s="201" t="s">
        <v>1</v>
      </c>
      <c r="N247" s="202" t="s">
        <v>43</v>
      </c>
      <c r="O247" s="68"/>
      <c r="P247" s="190">
        <f t="shared" si="41"/>
        <v>0</v>
      </c>
      <c r="Q247" s="190">
        <v>0</v>
      </c>
      <c r="R247" s="190">
        <f t="shared" si="42"/>
        <v>0</v>
      </c>
      <c r="S247" s="190">
        <v>0</v>
      </c>
      <c r="T247" s="191">
        <f t="shared" si="4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2" t="s">
        <v>149</v>
      </c>
      <c r="AT247" s="192" t="s">
        <v>133</v>
      </c>
      <c r="AU247" s="192" t="s">
        <v>86</v>
      </c>
      <c r="AY247" s="14" t="s">
        <v>121</v>
      </c>
      <c r="BE247" s="193">
        <f t="shared" si="44"/>
        <v>0</v>
      </c>
      <c r="BF247" s="193">
        <f t="shared" si="45"/>
        <v>0</v>
      </c>
      <c r="BG247" s="193">
        <f t="shared" si="46"/>
        <v>0</v>
      </c>
      <c r="BH247" s="193">
        <f t="shared" si="47"/>
        <v>0</v>
      </c>
      <c r="BI247" s="193">
        <f t="shared" si="48"/>
        <v>0</v>
      </c>
      <c r="BJ247" s="14" t="s">
        <v>84</v>
      </c>
      <c r="BK247" s="193">
        <f t="shared" si="49"/>
        <v>0</v>
      </c>
      <c r="BL247" s="14" t="s">
        <v>138</v>
      </c>
      <c r="BM247" s="192" t="s">
        <v>591</v>
      </c>
    </row>
    <row r="248" spans="1:65" s="2" customFormat="1" ht="16.5" customHeight="1">
      <c r="A248" s="31"/>
      <c r="B248" s="32"/>
      <c r="C248" s="194" t="s">
        <v>592</v>
      </c>
      <c r="D248" s="194" t="s">
        <v>133</v>
      </c>
      <c r="E248" s="195" t="s">
        <v>593</v>
      </c>
      <c r="F248" s="196" t="s">
        <v>594</v>
      </c>
      <c r="G248" s="197" t="s">
        <v>249</v>
      </c>
      <c r="H248" s="198">
        <v>1</v>
      </c>
      <c r="I248" s="199"/>
      <c r="J248" s="198">
        <f t="shared" si="40"/>
        <v>0</v>
      </c>
      <c r="K248" s="196" t="s">
        <v>1</v>
      </c>
      <c r="L248" s="200"/>
      <c r="M248" s="201" t="s">
        <v>1</v>
      </c>
      <c r="N248" s="202" t="s">
        <v>43</v>
      </c>
      <c r="O248" s="68"/>
      <c r="P248" s="190">
        <f t="shared" si="41"/>
        <v>0</v>
      </c>
      <c r="Q248" s="190">
        <v>0</v>
      </c>
      <c r="R248" s="190">
        <f t="shared" si="42"/>
        <v>0</v>
      </c>
      <c r="S248" s="190">
        <v>0</v>
      </c>
      <c r="T248" s="191">
        <f t="shared" si="4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2" t="s">
        <v>149</v>
      </c>
      <c r="AT248" s="192" t="s">
        <v>133</v>
      </c>
      <c r="AU248" s="192" t="s">
        <v>86</v>
      </c>
      <c r="AY248" s="14" t="s">
        <v>121</v>
      </c>
      <c r="BE248" s="193">
        <f t="shared" si="44"/>
        <v>0</v>
      </c>
      <c r="BF248" s="193">
        <f t="shared" si="45"/>
        <v>0</v>
      </c>
      <c r="BG248" s="193">
        <f t="shared" si="46"/>
        <v>0</v>
      </c>
      <c r="BH248" s="193">
        <f t="shared" si="47"/>
        <v>0</v>
      </c>
      <c r="BI248" s="193">
        <f t="shared" si="48"/>
        <v>0</v>
      </c>
      <c r="BJ248" s="14" t="s">
        <v>84</v>
      </c>
      <c r="BK248" s="193">
        <f t="shared" si="49"/>
        <v>0</v>
      </c>
      <c r="BL248" s="14" t="s">
        <v>138</v>
      </c>
      <c r="BM248" s="192" t="s">
        <v>595</v>
      </c>
    </row>
    <row r="249" spans="1:65" s="2" customFormat="1" ht="16.5" customHeight="1">
      <c r="A249" s="31"/>
      <c r="B249" s="32"/>
      <c r="C249" s="194" t="s">
        <v>596</v>
      </c>
      <c r="D249" s="194" t="s">
        <v>133</v>
      </c>
      <c r="E249" s="195" t="s">
        <v>597</v>
      </c>
      <c r="F249" s="196" t="s">
        <v>598</v>
      </c>
      <c r="G249" s="197" t="s">
        <v>249</v>
      </c>
      <c r="H249" s="198">
        <v>2</v>
      </c>
      <c r="I249" s="199"/>
      <c r="J249" s="198">
        <f t="shared" si="40"/>
        <v>0</v>
      </c>
      <c r="K249" s="196" t="s">
        <v>1</v>
      </c>
      <c r="L249" s="200"/>
      <c r="M249" s="201" t="s">
        <v>1</v>
      </c>
      <c r="N249" s="202" t="s">
        <v>43</v>
      </c>
      <c r="O249" s="68"/>
      <c r="P249" s="190">
        <f t="shared" si="41"/>
        <v>0</v>
      </c>
      <c r="Q249" s="190">
        <v>0</v>
      </c>
      <c r="R249" s="190">
        <f t="shared" si="42"/>
        <v>0</v>
      </c>
      <c r="S249" s="190">
        <v>0</v>
      </c>
      <c r="T249" s="191">
        <f t="shared" si="4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2" t="s">
        <v>149</v>
      </c>
      <c r="AT249" s="192" t="s">
        <v>133</v>
      </c>
      <c r="AU249" s="192" t="s">
        <v>86</v>
      </c>
      <c r="AY249" s="14" t="s">
        <v>121</v>
      </c>
      <c r="BE249" s="193">
        <f t="shared" si="44"/>
        <v>0</v>
      </c>
      <c r="BF249" s="193">
        <f t="shared" si="45"/>
        <v>0</v>
      </c>
      <c r="BG249" s="193">
        <f t="shared" si="46"/>
        <v>0</v>
      </c>
      <c r="BH249" s="193">
        <f t="shared" si="47"/>
        <v>0</v>
      </c>
      <c r="BI249" s="193">
        <f t="shared" si="48"/>
        <v>0</v>
      </c>
      <c r="BJ249" s="14" t="s">
        <v>84</v>
      </c>
      <c r="BK249" s="193">
        <f t="shared" si="49"/>
        <v>0</v>
      </c>
      <c r="BL249" s="14" t="s">
        <v>138</v>
      </c>
      <c r="BM249" s="192" t="s">
        <v>599</v>
      </c>
    </row>
    <row r="250" spans="1:65" s="2" customFormat="1" ht="16.5" customHeight="1">
      <c r="A250" s="31"/>
      <c r="B250" s="32"/>
      <c r="C250" s="194" t="s">
        <v>600</v>
      </c>
      <c r="D250" s="194" t="s">
        <v>133</v>
      </c>
      <c r="E250" s="195" t="s">
        <v>601</v>
      </c>
      <c r="F250" s="196" t="s">
        <v>602</v>
      </c>
      <c r="G250" s="197" t="s">
        <v>249</v>
      </c>
      <c r="H250" s="198">
        <v>3</v>
      </c>
      <c r="I250" s="199"/>
      <c r="J250" s="198">
        <f t="shared" si="40"/>
        <v>0</v>
      </c>
      <c r="K250" s="196" t="s">
        <v>1</v>
      </c>
      <c r="L250" s="200"/>
      <c r="M250" s="201" t="s">
        <v>1</v>
      </c>
      <c r="N250" s="202" t="s">
        <v>43</v>
      </c>
      <c r="O250" s="68"/>
      <c r="P250" s="190">
        <f t="shared" si="41"/>
        <v>0</v>
      </c>
      <c r="Q250" s="190">
        <v>0</v>
      </c>
      <c r="R250" s="190">
        <f t="shared" si="42"/>
        <v>0</v>
      </c>
      <c r="S250" s="190">
        <v>0</v>
      </c>
      <c r="T250" s="191">
        <f t="shared" si="4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2" t="s">
        <v>149</v>
      </c>
      <c r="AT250" s="192" t="s">
        <v>133</v>
      </c>
      <c r="AU250" s="192" t="s">
        <v>86</v>
      </c>
      <c r="AY250" s="14" t="s">
        <v>121</v>
      </c>
      <c r="BE250" s="193">
        <f t="shared" si="44"/>
        <v>0</v>
      </c>
      <c r="BF250" s="193">
        <f t="shared" si="45"/>
        <v>0</v>
      </c>
      <c r="BG250" s="193">
        <f t="shared" si="46"/>
        <v>0</v>
      </c>
      <c r="BH250" s="193">
        <f t="shared" si="47"/>
        <v>0</v>
      </c>
      <c r="BI250" s="193">
        <f t="shared" si="48"/>
        <v>0</v>
      </c>
      <c r="BJ250" s="14" t="s">
        <v>84</v>
      </c>
      <c r="BK250" s="193">
        <f t="shared" si="49"/>
        <v>0</v>
      </c>
      <c r="BL250" s="14" t="s">
        <v>138</v>
      </c>
      <c r="BM250" s="192" t="s">
        <v>603</v>
      </c>
    </row>
    <row r="251" spans="1:65" s="2" customFormat="1" ht="16.5" customHeight="1">
      <c r="A251" s="31"/>
      <c r="B251" s="32"/>
      <c r="C251" s="194" t="s">
        <v>604</v>
      </c>
      <c r="D251" s="194" t="s">
        <v>133</v>
      </c>
      <c r="E251" s="195" t="s">
        <v>605</v>
      </c>
      <c r="F251" s="196" t="s">
        <v>606</v>
      </c>
      <c r="G251" s="197" t="s">
        <v>249</v>
      </c>
      <c r="H251" s="198">
        <v>1</v>
      </c>
      <c r="I251" s="199"/>
      <c r="J251" s="198">
        <f t="shared" si="40"/>
        <v>0</v>
      </c>
      <c r="K251" s="196" t="s">
        <v>1</v>
      </c>
      <c r="L251" s="200"/>
      <c r="M251" s="201" t="s">
        <v>1</v>
      </c>
      <c r="N251" s="202" t="s">
        <v>43</v>
      </c>
      <c r="O251" s="68"/>
      <c r="P251" s="190">
        <f t="shared" si="41"/>
        <v>0</v>
      </c>
      <c r="Q251" s="190">
        <v>0</v>
      </c>
      <c r="R251" s="190">
        <f t="shared" si="42"/>
        <v>0</v>
      </c>
      <c r="S251" s="190">
        <v>0</v>
      </c>
      <c r="T251" s="191">
        <f t="shared" si="4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2" t="s">
        <v>149</v>
      </c>
      <c r="AT251" s="192" t="s">
        <v>133</v>
      </c>
      <c r="AU251" s="192" t="s">
        <v>86</v>
      </c>
      <c r="AY251" s="14" t="s">
        <v>121</v>
      </c>
      <c r="BE251" s="193">
        <f t="shared" si="44"/>
        <v>0</v>
      </c>
      <c r="BF251" s="193">
        <f t="shared" si="45"/>
        <v>0</v>
      </c>
      <c r="BG251" s="193">
        <f t="shared" si="46"/>
        <v>0</v>
      </c>
      <c r="BH251" s="193">
        <f t="shared" si="47"/>
        <v>0</v>
      </c>
      <c r="BI251" s="193">
        <f t="shared" si="48"/>
        <v>0</v>
      </c>
      <c r="BJ251" s="14" t="s">
        <v>84</v>
      </c>
      <c r="BK251" s="193">
        <f t="shared" si="49"/>
        <v>0</v>
      </c>
      <c r="BL251" s="14" t="s">
        <v>138</v>
      </c>
      <c r="BM251" s="192" t="s">
        <v>607</v>
      </c>
    </row>
    <row r="252" spans="1:65" s="2" customFormat="1" ht="16.5" customHeight="1">
      <c r="A252" s="31"/>
      <c r="B252" s="32"/>
      <c r="C252" s="194" t="s">
        <v>608</v>
      </c>
      <c r="D252" s="194" t="s">
        <v>133</v>
      </c>
      <c r="E252" s="195" t="s">
        <v>609</v>
      </c>
      <c r="F252" s="196" t="s">
        <v>610</v>
      </c>
      <c r="G252" s="197" t="s">
        <v>249</v>
      </c>
      <c r="H252" s="198">
        <v>1</v>
      </c>
      <c r="I252" s="199"/>
      <c r="J252" s="198">
        <f t="shared" si="40"/>
        <v>0</v>
      </c>
      <c r="K252" s="196" t="s">
        <v>1</v>
      </c>
      <c r="L252" s="200"/>
      <c r="M252" s="201" t="s">
        <v>1</v>
      </c>
      <c r="N252" s="202" t="s">
        <v>43</v>
      </c>
      <c r="O252" s="68"/>
      <c r="P252" s="190">
        <f t="shared" si="41"/>
        <v>0</v>
      </c>
      <c r="Q252" s="190">
        <v>0</v>
      </c>
      <c r="R252" s="190">
        <f t="shared" si="42"/>
        <v>0</v>
      </c>
      <c r="S252" s="190">
        <v>0</v>
      </c>
      <c r="T252" s="191">
        <f t="shared" si="4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2" t="s">
        <v>149</v>
      </c>
      <c r="AT252" s="192" t="s">
        <v>133</v>
      </c>
      <c r="AU252" s="192" t="s">
        <v>86</v>
      </c>
      <c r="AY252" s="14" t="s">
        <v>121</v>
      </c>
      <c r="BE252" s="193">
        <f t="shared" si="44"/>
        <v>0</v>
      </c>
      <c r="BF252" s="193">
        <f t="shared" si="45"/>
        <v>0</v>
      </c>
      <c r="BG252" s="193">
        <f t="shared" si="46"/>
        <v>0</v>
      </c>
      <c r="BH252" s="193">
        <f t="shared" si="47"/>
        <v>0</v>
      </c>
      <c r="BI252" s="193">
        <f t="shared" si="48"/>
        <v>0</v>
      </c>
      <c r="BJ252" s="14" t="s">
        <v>84</v>
      </c>
      <c r="BK252" s="193">
        <f t="shared" si="49"/>
        <v>0</v>
      </c>
      <c r="BL252" s="14" t="s">
        <v>138</v>
      </c>
      <c r="BM252" s="192" t="s">
        <v>611</v>
      </c>
    </row>
    <row r="253" spans="1:65" s="2" customFormat="1" ht="16.5" customHeight="1">
      <c r="A253" s="31"/>
      <c r="B253" s="32"/>
      <c r="C253" s="194" t="s">
        <v>612</v>
      </c>
      <c r="D253" s="194" t="s">
        <v>133</v>
      </c>
      <c r="E253" s="195" t="s">
        <v>613</v>
      </c>
      <c r="F253" s="196" t="s">
        <v>614</v>
      </c>
      <c r="G253" s="197" t="s">
        <v>249</v>
      </c>
      <c r="H253" s="198">
        <v>1</v>
      </c>
      <c r="I253" s="199"/>
      <c r="J253" s="198">
        <f t="shared" si="40"/>
        <v>0</v>
      </c>
      <c r="K253" s="196" t="s">
        <v>1</v>
      </c>
      <c r="L253" s="200"/>
      <c r="M253" s="201" t="s">
        <v>1</v>
      </c>
      <c r="N253" s="202" t="s">
        <v>43</v>
      </c>
      <c r="O253" s="68"/>
      <c r="P253" s="190">
        <f t="shared" si="41"/>
        <v>0</v>
      </c>
      <c r="Q253" s="190">
        <v>0</v>
      </c>
      <c r="R253" s="190">
        <f t="shared" si="42"/>
        <v>0</v>
      </c>
      <c r="S253" s="190">
        <v>0</v>
      </c>
      <c r="T253" s="191">
        <f t="shared" si="4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2" t="s">
        <v>149</v>
      </c>
      <c r="AT253" s="192" t="s">
        <v>133</v>
      </c>
      <c r="AU253" s="192" t="s">
        <v>86</v>
      </c>
      <c r="AY253" s="14" t="s">
        <v>121</v>
      </c>
      <c r="BE253" s="193">
        <f t="shared" si="44"/>
        <v>0</v>
      </c>
      <c r="BF253" s="193">
        <f t="shared" si="45"/>
        <v>0</v>
      </c>
      <c r="BG253" s="193">
        <f t="shared" si="46"/>
        <v>0</v>
      </c>
      <c r="BH253" s="193">
        <f t="shared" si="47"/>
        <v>0</v>
      </c>
      <c r="BI253" s="193">
        <f t="shared" si="48"/>
        <v>0</v>
      </c>
      <c r="BJ253" s="14" t="s">
        <v>84</v>
      </c>
      <c r="BK253" s="193">
        <f t="shared" si="49"/>
        <v>0</v>
      </c>
      <c r="BL253" s="14" t="s">
        <v>138</v>
      </c>
      <c r="BM253" s="192" t="s">
        <v>615</v>
      </c>
    </row>
    <row r="254" spans="1:65" s="2" customFormat="1" ht="16.5" customHeight="1">
      <c r="A254" s="31"/>
      <c r="B254" s="32"/>
      <c r="C254" s="194" t="s">
        <v>616</v>
      </c>
      <c r="D254" s="194" t="s">
        <v>133</v>
      </c>
      <c r="E254" s="195" t="s">
        <v>617</v>
      </c>
      <c r="F254" s="196" t="s">
        <v>618</v>
      </c>
      <c r="G254" s="197" t="s">
        <v>249</v>
      </c>
      <c r="H254" s="198">
        <v>2</v>
      </c>
      <c r="I254" s="199"/>
      <c r="J254" s="198">
        <f t="shared" si="40"/>
        <v>0</v>
      </c>
      <c r="K254" s="196" t="s">
        <v>1</v>
      </c>
      <c r="L254" s="200"/>
      <c r="M254" s="201" t="s">
        <v>1</v>
      </c>
      <c r="N254" s="202" t="s">
        <v>43</v>
      </c>
      <c r="O254" s="68"/>
      <c r="P254" s="190">
        <f t="shared" si="41"/>
        <v>0</v>
      </c>
      <c r="Q254" s="190">
        <v>0</v>
      </c>
      <c r="R254" s="190">
        <f t="shared" si="42"/>
        <v>0</v>
      </c>
      <c r="S254" s="190">
        <v>0</v>
      </c>
      <c r="T254" s="191">
        <f t="shared" si="4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2" t="s">
        <v>149</v>
      </c>
      <c r="AT254" s="192" t="s">
        <v>133</v>
      </c>
      <c r="AU254" s="192" t="s">
        <v>86</v>
      </c>
      <c r="AY254" s="14" t="s">
        <v>121</v>
      </c>
      <c r="BE254" s="193">
        <f t="shared" si="44"/>
        <v>0</v>
      </c>
      <c r="BF254" s="193">
        <f t="shared" si="45"/>
        <v>0</v>
      </c>
      <c r="BG254" s="193">
        <f t="shared" si="46"/>
        <v>0</v>
      </c>
      <c r="BH254" s="193">
        <f t="shared" si="47"/>
        <v>0</v>
      </c>
      <c r="BI254" s="193">
        <f t="shared" si="48"/>
        <v>0</v>
      </c>
      <c r="BJ254" s="14" t="s">
        <v>84</v>
      </c>
      <c r="BK254" s="193">
        <f t="shared" si="49"/>
        <v>0</v>
      </c>
      <c r="BL254" s="14" t="s">
        <v>138</v>
      </c>
      <c r="BM254" s="192" t="s">
        <v>619</v>
      </c>
    </row>
    <row r="255" spans="1:65" s="2" customFormat="1" ht="21.75" customHeight="1">
      <c r="A255" s="31"/>
      <c r="B255" s="32"/>
      <c r="C255" s="194" t="s">
        <v>620</v>
      </c>
      <c r="D255" s="194" t="s">
        <v>133</v>
      </c>
      <c r="E255" s="195" t="s">
        <v>505</v>
      </c>
      <c r="F255" s="196" t="s">
        <v>506</v>
      </c>
      <c r="G255" s="197" t="s">
        <v>249</v>
      </c>
      <c r="H255" s="198">
        <v>1</v>
      </c>
      <c r="I255" s="199"/>
      <c r="J255" s="198">
        <f t="shared" si="40"/>
        <v>0</v>
      </c>
      <c r="K255" s="196" t="s">
        <v>1</v>
      </c>
      <c r="L255" s="200"/>
      <c r="M255" s="201" t="s">
        <v>1</v>
      </c>
      <c r="N255" s="202" t="s">
        <v>43</v>
      </c>
      <c r="O255" s="68"/>
      <c r="P255" s="190">
        <f t="shared" si="41"/>
        <v>0</v>
      </c>
      <c r="Q255" s="190">
        <v>0</v>
      </c>
      <c r="R255" s="190">
        <f t="shared" si="42"/>
        <v>0</v>
      </c>
      <c r="S255" s="190">
        <v>0</v>
      </c>
      <c r="T255" s="191">
        <f t="shared" si="4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2" t="s">
        <v>149</v>
      </c>
      <c r="AT255" s="192" t="s">
        <v>133</v>
      </c>
      <c r="AU255" s="192" t="s">
        <v>86</v>
      </c>
      <c r="AY255" s="14" t="s">
        <v>121</v>
      </c>
      <c r="BE255" s="193">
        <f t="shared" si="44"/>
        <v>0</v>
      </c>
      <c r="BF255" s="193">
        <f t="shared" si="45"/>
        <v>0</v>
      </c>
      <c r="BG255" s="193">
        <f t="shared" si="46"/>
        <v>0</v>
      </c>
      <c r="BH255" s="193">
        <f t="shared" si="47"/>
        <v>0</v>
      </c>
      <c r="BI255" s="193">
        <f t="shared" si="48"/>
        <v>0</v>
      </c>
      <c r="BJ255" s="14" t="s">
        <v>84</v>
      </c>
      <c r="BK255" s="193">
        <f t="shared" si="49"/>
        <v>0</v>
      </c>
      <c r="BL255" s="14" t="s">
        <v>138</v>
      </c>
      <c r="BM255" s="192" t="s">
        <v>621</v>
      </c>
    </row>
    <row r="256" spans="1:65" s="2" customFormat="1" ht="16.5" customHeight="1">
      <c r="A256" s="31"/>
      <c r="B256" s="32"/>
      <c r="C256" s="194" t="s">
        <v>186</v>
      </c>
      <c r="D256" s="194" t="s">
        <v>133</v>
      </c>
      <c r="E256" s="195" t="s">
        <v>622</v>
      </c>
      <c r="F256" s="196" t="s">
        <v>570</v>
      </c>
      <c r="G256" s="197" t="s">
        <v>170</v>
      </c>
      <c r="H256" s="198">
        <v>1</v>
      </c>
      <c r="I256" s="199"/>
      <c r="J256" s="198">
        <f t="shared" si="40"/>
        <v>0</v>
      </c>
      <c r="K256" s="196" t="s">
        <v>1</v>
      </c>
      <c r="L256" s="200"/>
      <c r="M256" s="201" t="s">
        <v>1</v>
      </c>
      <c r="N256" s="202" t="s">
        <v>43</v>
      </c>
      <c r="O256" s="68"/>
      <c r="P256" s="190">
        <f t="shared" si="41"/>
        <v>0</v>
      </c>
      <c r="Q256" s="190">
        <v>0</v>
      </c>
      <c r="R256" s="190">
        <f t="shared" si="42"/>
        <v>0</v>
      </c>
      <c r="S256" s="190">
        <v>0</v>
      </c>
      <c r="T256" s="191">
        <f t="shared" si="4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2" t="s">
        <v>149</v>
      </c>
      <c r="AT256" s="192" t="s">
        <v>133</v>
      </c>
      <c r="AU256" s="192" t="s">
        <v>86</v>
      </c>
      <c r="AY256" s="14" t="s">
        <v>121</v>
      </c>
      <c r="BE256" s="193">
        <f t="shared" si="44"/>
        <v>0</v>
      </c>
      <c r="BF256" s="193">
        <f t="shared" si="45"/>
        <v>0</v>
      </c>
      <c r="BG256" s="193">
        <f t="shared" si="46"/>
        <v>0</v>
      </c>
      <c r="BH256" s="193">
        <f t="shared" si="47"/>
        <v>0</v>
      </c>
      <c r="BI256" s="193">
        <f t="shared" si="48"/>
        <v>0</v>
      </c>
      <c r="BJ256" s="14" t="s">
        <v>84</v>
      </c>
      <c r="BK256" s="193">
        <f t="shared" si="49"/>
        <v>0</v>
      </c>
      <c r="BL256" s="14" t="s">
        <v>138</v>
      </c>
      <c r="BM256" s="192" t="s">
        <v>623</v>
      </c>
    </row>
    <row r="257" spans="1:65" s="2" customFormat="1" ht="16.5" customHeight="1">
      <c r="A257" s="31"/>
      <c r="B257" s="32"/>
      <c r="C257" s="182" t="s">
        <v>624</v>
      </c>
      <c r="D257" s="182" t="s">
        <v>122</v>
      </c>
      <c r="E257" s="183" t="s">
        <v>625</v>
      </c>
      <c r="F257" s="184" t="s">
        <v>574</v>
      </c>
      <c r="G257" s="185" t="s">
        <v>170</v>
      </c>
      <c r="H257" s="186">
        <v>1</v>
      </c>
      <c r="I257" s="187"/>
      <c r="J257" s="186">
        <f t="shared" si="40"/>
        <v>0</v>
      </c>
      <c r="K257" s="184" t="s">
        <v>1</v>
      </c>
      <c r="L257" s="36"/>
      <c r="M257" s="188" t="s">
        <v>1</v>
      </c>
      <c r="N257" s="189" t="s">
        <v>43</v>
      </c>
      <c r="O257" s="68"/>
      <c r="P257" s="190">
        <f t="shared" si="41"/>
        <v>0</v>
      </c>
      <c r="Q257" s="190">
        <v>0</v>
      </c>
      <c r="R257" s="190">
        <f t="shared" si="42"/>
        <v>0</v>
      </c>
      <c r="S257" s="190">
        <v>0</v>
      </c>
      <c r="T257" s="191">
        <f t="shared" si="4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2" t="s">
        <v>138</v>
      </c>
      <c r="AT257" s="192" t="s">
        <v>122</v>
      </c>
      <c r="AU257" s="192" t="s">
        <v>86</v>
      </c>
      <c r="AY257" s="14" t="s">
        <v>121</v>
      </c>
      <c r="BE257" s="193">
        <f t="shared" si="44"/>
        <v>0</v>
      </c>
      <c r="BF257" s="193">
        <f t="shared" si="45"/>
        <v>0</v>
      </c>
      <c r="BG257" s="193">
        <f t="shared" si="46"/>
        <v>0</v>
      </c>
      <c r="BH257" s="193">
        <f t="shared" si="47"/>
        <v>0</v>
      </c>
      <c r="BI257" s="193">
        <f t="shared" si="48"/>
        <v>0</v>
      </c>
      <c r="BJ257" s="14" t="s">
        <v>84</v>
      </c>
      <c r="BK257" s="193">
        <f t="shared" si="49"/>
        <v>0</v>
      </c>
      <c r="BL257" s="14" t="s">
        <v>138</v>
      </c>
      <c r="BM257" s="192" t="s">
        <v>626</v>
      </c>
    </row>
    <row r="258" spans="1:65" s="12" customFormat="1" ht="25.9" customHeight="1">
      <c r="B258" s="168"/>
      <c r="C258" s="169"/>
      <c r="D258" s="170" t="s">
        <v>77</v>
      </c>
      <c r="E258" s="171" t="s">
        <v>627</v>
      </c>
      <c r="F258" s="171" t="s">
        <v>628</v>
      </c>
      <c r="G258" s="169"/>
      <c r="H258" s="169"/>
      <c r="I258" s="172"/>
      <c r="J258" s="173">
        <f>BK258</f>
        <v>0</v>
      </c>
      <c r="K258" s="169"/>
      <c r="L258" s="174"/>
      <c r="M258" s="175"/>
      <c r="N258" s="176"/>
      <c r="O258" s="176"/>
      <c r="P258" s="177">
        <f>SUM(P259:P268)</f>
        <v>0</v>
      </c>
      <c r="Q258" s="176"/>
      <c r="R258" s="177">
        <f>SUM(R259:R268)</f>
        <v>0.23649999999999996</v>
      </c>
      <c r="S258" s="176"/>
      <c r="T258" s="178">
        <f>SUM(T259:T268)</f>
        <v>7.3717000000000006</v>
      </c>
      <c r="AR258" s="179" t="s">
        <v>132</v>
      </c>
      <c r="AT258" s="180" t="s">
        <v>77</v>
      </c>
      <c r="AU258" s="180" t="s">
        <v>78</v>
      </c>
      <c r="AY258" s="179" t="s">
        <v>121</v>
      </c>
      <c r="BK258" s="181">
        <f>SUM(BK259:BK268)</f>
        <v>0</v>
      </c>
    </row>
    <row r="259" spans="1:65" s="2" customFormat="1" ht="24.2" customHeight="1">
      <c r="A259" s="31"/>
      <c r="B259" s="32"/>
      <c r="C259" s="182" t="s">
        <v>629</v>
      </c>
      <c r="D259" s="182" t="s">
        <v>122</v>
      </c>
      <c r="E259" s="183" t="s">
        <v>630</v>
      </c>
      <c r="F259" s="184" t="s">
        <v>631</v>
      </c>
      <c r="G259" s="185" t="s">
        <v>125</v>
      </c>
      <c r="H259" s="186">
        <v>234</v>
      </c>
      <c r="I259" s="187"/>
      <c r="J259" s="186">
        <f t="shared" ref="J259:J268" si="50">ROUND(I259*H259,2)</f>
        <v>0</v>
      </c>
      <c r="K259" s="184" t="s">
        <v>126</v>
      </c>
      <c r="L259" s="36"/>
      <c r="M259" s="188" t="s">
        <v>1</v>
      </c>
      <c r="N259" s="189" t="s">
        <v>43</v>
      </c>
      <c r="O259" s="68"/>
      <c r="P259" s="190">
        <f t="shared" ref="P259:P268" si="51">O259*H259</f>
        <v>0</v>
      </c>
      <c r="Q259" s="190">
        <v>0</v>
      </c>
      <c r="R259" s="190">
        <f t="shared" ref="R259:R268" si="52">Q259*H259</f>
        <v>0</v>
      </c>
      <c r="S259" s="190">
        <v>5.0000000000000002E-5</v>
      </c>
      <c r="T259" s="191">
        <f t="shared" ref="T259:T268" si="53">S259*H259</f>
        <v>1.17E-2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2" t="s">
        <v>306</v>
      </c>
      <c r="AT259" s="192" t="s">
        <v>122</v>
      </c>
      <c r="AU259" s="192" t="s">
        <v>84</v>
      </c>
      <c r="AY259" s="14" t="s">
        <v>121</v>
      </c>
      <c r="BE259" s="193">
        <f t="shared" ref="BE259:BE268" si="54">IF(N259="základní",J259,0)</f>
        <v>0</v>
      </c>
      <c r="BF259" s="193">
        <f t="shared" ref="BF259:BF268" si="55">IF(N259="snížená",J259,0)</f>
        <v>0</v>
      </c>
      <c r="BG259" s="193">
        <f t="shared" ref="BG259:BG268" si="56">IF(N259="zákl. přenesená",J259,0)</f>
        <v>0</v>
      </c>
      <c r="BH259" s="193">
        <f t="shared" ref="BH259:BH268" si="57">IF(N259="sníž. přenesená",J259,0)</f>
        <v>0</v>
      </c>
      <c r="BI259" s="193">
        <f t="shared" ref="BI259:BI268" si="58">IF(N259="nulová",J259,0)</f>
        <v>0</v>
      </c>
      <c r="BJ259" s="14" t="s">
        <v>84</v>
      </c>
      <c r="BK259" s="193">
        <f t="shared" ref="BK259:BK268" si="59">ROUND(I259*H259,2)</f>
        <v>0</v>
      </c>
      <c r="BL259" s="14" t="s">
        <v>306</v>
      </c>
      <c r="BM259" s="192" t="s">
        <v>632</v>
      </c>
    </row>
    <row r="260" spans="1:65" s="2" customFormat="1" ht="24.2" customHeight="1">
      <c r="A260" s="31"/>
      <c r="B260" s="32"/>
      <c r="C260" s="182" t="s">
        <v>633</v>
      </c>
      <c r="D260" s="182" t="s">
        <v>122</v>
      </c>
      <c r="E260" s="183" t="s">
        <v>634</v>
      </c>
      <c r="F260" s="184" t="s">
        <v>635</v>
      </c>
      <c r="G260" s="185" t="s">
        <v>355</v>
      </c>
      <c r="H260" s="186">
        <v>430</v>
      </c>
      <c r="I260" s="187"/>
      <c r="J260" s="186">
        <f t="shared" si="50"/>
        <v>0</v>
      </c>
      <c r="K260" s="184" t="s">
        <v>126</v>
      </c>
      <c r="L260" s="36"/>
      <c r="M260" s="188" t="s">
        <v>1</v>
      </c>
      <c r="N260" s="189" t="s">
        <v>43</v>
      </c>
      <c r="O260" s="68"/>
      <c r="P260" s="190">
        <f t="shared" si="51"/>
        <v>0</v>
      </c>
      <c r="Q260" s="190">
        <v>0</v>
      </c>
      <c r="R260" s="190">
        <f t="shared" si="52"/>
        <v>0</v>
      </c>
      <c r="S260" s="190">
        <v>2E-3</v>
      </c>
      <c r="T260" s="191">
        <f t="shared" si="53"/>
        <v>0.86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2" t="s">
        <v>136</v>
      </c>
      <c r="AT260" s="192" t="s">
        <v>122</v>
      </c>
      <c r="AU260" s="192" t="s">
        <v>84</v>
      </c>
      <c r="AY260" s="14" t="s">
        <v>121</v>
      </c>
      <c r="BE260" s="193">
        <f t="shared" si="54"/>
        <v>0</v>
      </c>
      <c r="BF260" s="193">
        <f t="shared" si="55"/>
        <v>0</v>
      </c>
      <c r="BG260" s="193">
        <f t="shared" si="56"/>
        <v>0</v>
      </c>
      <c r="BH260" s="193">
        <f t="shared" si="57"/>
        <v>0</v>
      </c>
      <c r="BI260" s="193">
        <f t="shared" si="58"/>
        <v>0</v>
      </c>
      <c r="BJ260" s="14" t="s">
        <v>84</v>
      </c>
      <c r="BK260" s="193">
        <f t="shared" si="59"/>
        <v>0</v>
      </c>
      <c r="BL260" s="14" t="s">
        <v>136</v>
      </c>
      <c r="BM260" s="192" t="s">
        <v>636</v>
      </c>
    </row>
    <row r="261" spans="1:65" s="2" customFormat="1" ht="24.2" customHeight="1">
      <c r="A261" s="31"/>
      <c r="B261" s="32"/>
      <c r="C261" s="182" t="s">
        <v>637</v>
      </c>
      <c r="D261" s="182" t="s">
        <v>122</v>
      </c>
      <c r="E261" s="183" t="s">
        <v>638</v>
      </c>
      <c r="F261" s="184" t="s">
        <v>639</v>
      </c>
      <c r="G261" s="185" t="s">
        <v>355</v>
      </c>
      <c r="H261" s="186">
        <v>430</v>
      </c>
      <c r="I261" s="187"/>
      <c r="J261" s="186">
        <f t="shared" si="50"/>
        <v>0</v>
      </c>
      <c r="K261" s="184" t="s">
        <v>126</v>
      </c>
      <c r="L261" s="36"/>
      <c r="M261" s="188" t="s">
        <v>1</v>
      </c>
      <c r="N261" s="189" t="s">
        <v>43</v>
      </c>
      <c r="O261" s="68"/>
      <c r="P261" s="190">
        <f t="shared" si="51"/>
        <v>0</v>
      </c>
      <c r="Q261" s="190">
        <v>1.4999999999999999E-4</v>
      </c>
      <c r="R261" s="190">
        <f t="shared" si="52"/>
        <v>6.4499999999999988E-2</v>
      </c>
      <c r="S261" s="190">
        <v>0</v>
      </c>
      <c r="T261" s="191">
        <f t="shared" si="5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2" t="s">
        <v>136</v>
      </c>
      <c r="AT261" s="192" t="s">
        <v>122</v>
      </c>
      <c r="AU261" s="192" t="s">
        <v>84</v>
      </c>
      <c r="AY261" s="14" t="s">
        <v>121</v>
      </c>
      <c r="BE261" s="193">
        <f t="shared" si="54"/>
        <v>0</v>
      </c>
      <c r="BF261" s="193">
        <f t="shared" si="55"/>
        <v>0</v>
      </c>
      <c r="BG261" s="193">
        <f t="shared" si="56"/>
        <v>0</v>
      </c>
      <c r="BH261" s="193">
        <f t="shared" si="57"/>
        <v>0</v>
      </c>
      <c r="BI261" s="193">
        <f t="shared" si="58"/>
        <v>0</v>
      </c>
      <c r="BJ261" s="14" t="s">
        <v>84</v>
      </c>
      <c r="BK261" s="193">
        <f t="shared" si="59"/>
        <v>0</v>
      </c>
      <c r="BL261" s="14" t="s">
        <v>136</v>
      </c>
      <c r="BM261" s="192" t="s">
        <v>640</v>
      </c>
    </row>
    <row r="262" spans="1:65" s="2" customFormat="1" ht="33" customHeight="1">
      <c r="A262" s="31"/>
      <c r="B262" s="32"/>
      <c r="C262" s="182" t="s">
        <v>641</v>
      </c>
      <c r="D262" s="182" t="s">
        <v>122</v>
      </c>
      <c r="E262" s="183" t="s">
        <v>642</v>
      </c>
      <c r="F262" s="184" t="s">
        <v>643</v>
      </c>
      <c r="G262" s="185" t="s">
        <v>355</v>
      </c>
      <c r="H262" s="186">
        <v>10</v>
      </c>
      <c r="I262" s="187"/>
      <c r="J262" s="186">
        <f t="shared" si="50"/>
        <v>0</v>
      </c>
      <c r="K262" s="184" t="s">
        <v>126</v>
      </c>
      <c r="L262" s="36"/>
      <c r="M262" s="188" t="s">
        <v>1</v>
      </c>
      <c r="N262" s="189" t="s">
        <v>43</v>
      </c>
      <c r="O262" s="68"/>
      <c r="P262" s="190">
        <f t="shared" si="51"/>
        <v>0</v>
      </c>
      <c r="Q262" s="190">
        <v>0</v>
      </c>
      <c r="R262" s="190">
        <f t="shared" si="52"/>
        <v>0</v>
      </c>
      <c r="S262" s="190">
        <v>4.0000000000000001E-3</v>
      </c>
      <c r="T262" s="191">
        <f t="shared" si="53"/>
        <v>0.04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2" t="s">
        <v>136</v>
      </c>
      <c r="AT262" s="192" t="s">
        <v>122</v>
      </c>
      <c r="AU262" s="192" t="s">
        <v>84</v>
      </c>
      <c r="AY262" s="14" t="s">
        <v>121</v>
      </c>
      <c r="BE262" s="193">
        <f t="shared" si="54"/>
        <v>0</v>
      </c>
      <c r="BF262" s="193">
        <f t="shared" si="55"/>
        <v>0</v>
      </c>
      <c r="BG262" s="193">
        <f t="shared" si="56"/>
        <v>0</v>
      </c>
      <c r="BH262" s="193">
        <f t="shared" si="57"/>
        <v>0</v>
      </c>
      <c r="BI262" s="193">
        <f t="shared" si="58"/>
        <v>0</v>
      </c>
      <c r="BJ262" s="14" t="s">
        <v>84</v>
      </c>
      <c r="BK262" s="193">
        <f t="shared" si="59"/>
        <v>0</v>
      </c>
      <c r="BL262" s="14" t="s">
        <v>136</v>
      </c>
      <c r="BM262" s="192" t="s">
        <v>644</v>
      </c>
    </row>
    <row r="263" spans="1:65" s="2" customFormat="1" ht="24.2" customHeight="1">
      <c r="A263" s="31"/>
      <c r="B263" s="32"/>
      <c r="C263" s="182" t="s">
        <v>645</v>
      </c>
      <c r="D263" s="182" t="s">
        <v>122</v>
      </c>
      <c r="E263" s="183" t="s">
        <v>646</v>
      </c>
      <c r="F263" s="184" t="s">
        <v>647</v>
      </c>
      <c r="G263" s="185" t="s">
        <v>355</v>
      </c>
      <c r="H263" s="186">
        <v>10</v>
      </c>
      <c r="I263" s="187"/>
      <c r="J263" s="186">
        <f t="shared" si="50"/>
        <v>0</v>
      </c>
      <c r="K263" s="184" t="s">
        <v>126</v>
      </c>
      <c r="L263" s="36"/>
      <c r="M263" s="188" t="s">
        <v>1</v>
      </c>
      <c r="N263" s="189" t="s">
        <v>43</v>
      </c>
      <c r="O263" s="68"/>
      <c r="P263" s="190">
        <f t="shared" si="51"/>
        <v>0</v>
      </c>
      <c r="Q263" s="190">
        <v>3.5E-4</v>
      </c>
      <c r="R263" s="190">
        <f t="shared" si="52"/>
        <v>3.5000000000000001E-3</v>
      </c>
      <c r="S263" s="190">
        <v>0</v>
      </c>
      <c r="T263" s="191">
        <f t="shared" si="5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2" t="s">
        <v>136</v>
      </c>
      <c r="AT263" s="192" t="s">
        <v>122</v>
      </c>
      <c r="AU263" s="192" t="s">
        <v>84</v>
      </c>
      <c r="AY263" s="14" t="s">
        <v>121</v>
      </c>
      <c r="BE263" s="193">
        <f t="shared" si="54"/>
        <v>0</v>
      </c>
      <c r="BF263" s="193">
        <f t="shared" si="55"/>
        <v>0</v>
      </c>
      <c r="BG263" s="193">
        <f t="shared" si="56"/>
        <v>0</v>
      </c>
      <c r="BH263" s="193">
        <f t="shared" si="57"/>
        <v>0</v>
      </c>
      <c r="BI263" s="193">
        <f t="shared" si="58"/>
        <v>0</v>
      </c>
      <c r="BJ263" s="14" t="s">
        <v>84</v>
      </c>
      <c r="BK263" s="193">
        <f t="shared" si="59"/>
        <v>0</v>
      </c>
      <c r="BL263" s="14" t="s">
        <v>136</v>
      </c>
      <c r="BM263" s="192" t="s">
        <v>648</v>
      </c>
    </row>
    <row r="264" spans="1:65" s="2" customFormat="1" ht="33" customHeight="1">
      <c r="A264" s="31"/>
      <c r="B264" s="32"/>
      <c r="C264" s="182" t="s">
        <v>649</v>
      </c>
      <c r="D264" s="182" t="s">
        <v>122</v>
      </c>
      <c r="E264" s="183" t="s">
        <v>650</v>
      </c>
      <c r="F264" s="184" t="s">
        <v>651</v>
      </c>
      <c r="G264" s="185" t="s">
        <v>355</v>
      </c>
      <c r="H264" s="186">
        <v>50</v>
      </c>
      <c r="I264" s="187"/>
      <c r="J264" s="186">
        <f t="shared" si="50"/>
        <v>0</v>
      </c>
      <c r="K264" s="184" t="s">
        <v>126</v>
      </c>
      <c r="L264" s="36"/>
      <c r="M264" s="188" t="s">
        <v>1</v>
      </c>
      <c r="N264" s="189" t="s">
        <v>43</v>
      </c>
      <c r="O264" s="68"/>
      <c r="P264" s="190">
        <f t="shared" si="51"/>
        <v>0</v>
      </c>
      <c r="Q264" s="190">
        <v>0</v>
      </c>
      <c r="R264" s="190">
        <f t="shared" si="52"/>
        <v>0</v>
      </c>
      <c r="S264" s="190">
        <v>8.0000000000000002E-3</v>
      </c>
      <c r="T264" s="191">
        <f t="shared" si="53"/>
        <v>0.4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2" t="s">
        <v>136</v>
      </c>
      <c r="AT264" s="192" t="s">
        <v>122</v>
      </c>
      <c r="AU264" s="192" t="s">
        <v>84</v>
      </c>
      <c r="AY264" s="14" t="s">
        <v>121</v>
      </c>
      <c r="BE264" s="193">
        <f t="shared" si="54"/>
        <v>0</v>
      </c>
      <c r="BF264" s="193">
        <f t="shared" si="55"/>
        <v>0</v>
      </c>
      <c r="BG264" s="193">
        <f t="shared" si="56"/>
        <v>0</v>
      </c>
      <c r="BH264" s="193">
        <f t="shared" si="57"/>
        <v>0</v>
      </c>
      <c r="BI264" s="193">
        <f t="shared" si="58"/>
        <v>0</v>
      </c>
      <c r="BJ264" s="14" t="s">
        <v>84</v>
      </c>
      <c r="BK264" s="193">
        <f t="shared" si="59"/>
        <v>0</v>
      </c>
      <c r="BL264" s="14" t="s">
        <v>136</v>
      </c>
      <c r="BM264" s="192" t="s">
        <v>652</v>
      </c>
    </row>
    <row r="265" spans="1:65" s="2" customFormat="1" ht="24.2" customHeight="1">
      <c r="A265" s="31"/>
      <c r="B265" s="32"/>
      <c r="C265" s="182" t="s">
        <v>653</v>
      </c>
      <c r="D265" s="182" t="s">
        <v>122</v>
      </c>
      <c r="E265" s="183" t="s">
        <v>654</v>
      </c>
      <c r="F265" s="184" t="s">
        <v>655</v>
      </c>
      <c r="G265" s="185" t="s">
        <v>355</v>
      </c>
      <c r="H265" s="186">
        <v>50</v>
      </c>
      <c r="I265" s="187"/>
      <c r="J265" s="186">
        <f t="shared" si="50"/>
        <v>0</v>
      </c>
      <c r="K265" s="184" t="s">
        <v>126</v>
      </c>
      <c r="L265" s="36"/>
      <c r="M265" s="188" t="s">
        <v>1</v>
      </c>
      <c r="N265" s="189" t="s">
        <v>43</v>
      </c>
      <c r="O265" s="68"/>
      <c r="P265" s="190">
        <f t="shared" si="51"/>
        <v>0</v>
      </c>
      <c r="Q265" s="190">
        <v>7.6999999999999996E-4</v>
      </c>
      <c r="R265" s="190">
        <f t="shared" si="52"/>
        <v>3.85E-2</v>
      </c>
      <c r="S265" s="190">
        <v>0</v>
      </c>
      <c r="T265" s="191">
        <f t="shared" si="5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2" t="s">
        <v>136</v>
      </c>
      <c r="AT265" s="192" t="s">
        <v>122</v>
      </c>
      <c r="AU265" s="192" t="s">
        <v>84</v>
      </c>
      <c r="AY265" s="14" t="s">
        <v>121</v>
      </c>
      <c r="BE265" s="193">
        <f t="shared" si="54"/>
        <v>0</v>
      </c>
      <c r="BF265" s="193">
        <f t="shared" si="55"/>
        <v>0</v>
      </c>
      <c r="BG265" s="193">
        <f t="shared" si="56"/>
        <v>0</v>
      </c>
      <c r="BH265" s="193">
        <f t="shared" si="57"/>
        <v>0</v>
      </c>
      <c r="BI265" s="193">
        <f t="shared" si="58"/>
        <v>0</v>
      </c>
      <c r="BJ265" s="14" t="s">
        <v>84</v>
      </c>
      <c r="BK265" s="193">
        <f t="shared" si="59"/>
        <v>0</v>
      </c>
      <c r="BL265" s="14" t="s">
        <v>136</v>
      </c>
      <c r="BM265" s="192" t="s">
        <v>656</v>
      </c>
    </row>
    <row r="266" spans="1:65" s="2" customFormat="1" ht="37.9" customHeight="1">
      <c r="A266" s="31"/>
      <c r="B266" s="32"/>
      <c r="C266" s="182" t="s">
        <v>657</v>
      </c>
      <c r="D266" s="182" t="s">
        <v>122</v>
      </c>
      <c r="E266" s="183" t="s">
        <v>658</v>
      </c>
      <c r="F266" s="184" t="s">
        <v>659</v>
      </c>
      <c r="G266" s="185" t="s">
        <v>660</v>
      </c>
      <c r="H266" s="186">
        <v>3</v>
      </c>
      <c r="I266" s="187"/>
      <c r="J266" s="186">
        <f t="shared" si="50"/>
        <v>0</v>
      </c>
      <c r="K266" s="184" t="s">
        <v>126</v>
      </c>
      <c r="L266" s="36"/>
      <c r="M266" s="188" t="s">
        <v>1</v>
      </c>
      <c r="N266" s="189" t="s">
        <v>43</v>
      </c>
      <c r="O266" s="68"/>
      <c r="P266" s="190">
        <f t="shared" si="51"/>
        <v>0</v>
      </c>
      <c r="Q266" s="190">
        <v>0</v>
      </c>
      <c r="R266" s="190">
        <f t="shared" si="52"/>
        <v>0</v>
      </c>
      <c r="S266" s="190">
        <v>1.8</v>
      </c>
      <c r="T266" s="191">
        <f t="shared" si="53"/>
        <v>5.4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2" t="s">
        <v>136</v>
      </c>
      <c r="AT266" s="192" t="s">
        <v>122</v>
      </c>
      <c r="AU266" s="192" t="s">
        <v>84</v>
      </c>
      <c r="AY266" s="14" t="s">
        <v>121</v>
      </c>
      <c r="BE266" s="193">
        <f t="shared" si="54"/>
        <v>0</v>
      </c>
      <c r="BF266" s="193">
        <f t="shared" si="55"/>
        <v>0</v>
      </c>
      <c r="BG266" s="193">
        <f t="shared" si="56"/>
        <v>0</v>
      </c>
      <c r="BH266" s="193">
        <f t="shared" si="57"/>
        <v>0</v>
      </c>
      <c r="BI266" s="193">
        <f t="shared" si="58"/>
        <v>0</v>
      </c>
      <c r="BJ266" s="14" t="s">
        <v>84</v>
      </c>
      <c r="BK266" s="193">
        <f t="shared" si="59"/>
        <v>0</v>
      </c>
      <c r="BL266" s="14" t="s">
        <v>136</v>
      </c>
      <c r="BM266" s="192" t="s">
        <v>661</v>
      </c>
    </row>
    <row r="267" spans="1:65" s="2" customFormat="1" ht="33" customHeight="1">
      <c r="A267" s="31"/>
      <c r="B267" s="32"/>
      <c r="C267" s="182" t="s">
        <v>662</v>
      </c>
      <c r="D267" s="182" t="s">
        <v>122</v>
      </c>
      <c r="E267" s="183" t="s">
        <v>663</v>
      </c>
      <c r="F267" s="184" t="s">
        <v>664</v>
      </c>
      <c r="G267" s="185" t="s">
        <v>125</v>
      </c>
      <c r="H267" s="186">
        <v>55</v>
      </c>
      <c r="I267" s="187"/>
      <c r="J267" s="186">
        <f t="shared" si="50"/>
        <v>0</v>
      </c>
      <c r="K267" s="184" t="s">
        <v>126</v>
      </c>
      <c r="L267" s="36"/>
      <c r="M267" s="188" t="s">
        <v>1</v>
      </c>
      <c r="N267" s="189" t="s">
        <v>43</v>
      </c>
      <c r="O267" s="68"/>
      <c r="P267" s="190">
        <f t="shared" si="51"/>
        <v>0</v>
      </c>
      <c r="Q267" s="190">
        <v>0</v>
      </c>
      <c r="R267" s="190">
        <f t="shared" si="52"/>
        <v>0</v>
      </c>
      <c r="S267" s="190">
        <v>1.2E-2</v>
      </c>
      <c r="T267" s="191">
        <f t="shared" si="53"/>
        <v>0.66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2" t="s">
        <v>136</v>
      </c>
      <c r="AT267" s="192" t="s">
        <v>122</v>
      </c>
      <c r="AU267" s="192" t="s">
        <v>84</v>
      </c>
      <c r="AY267" s="14" t="s">
        <v>121</v>
      </c>
      <c r="BE267" s="193">
        <f t="shared" si="54"/>
        <v>0</v>
      </c>
      <c r="BF267" s="193">
        <f t="shared" si="55"/>
        <v>0</v>
      </c>
      <c r="BG267" s="193">
        <f t="shared" si="56"/>
        <v>0</v>
      </c>
      <c r="BH267" s="193">
        <f t="shared" si="57"/>
        <v>0</v>
      </c>
      <c r="BI267" s="193">
        <f t="shared" si="58"/>
        <v>0</v>
      </c>
      <c r="BJ267" s="14" t="s">
        <v>84</v>
      </c>
      <c r="BK267" s="193">
        <f t="shared" si="59"/>
        <v>0</v>
      </c>
      <c r="BL267" s="14" t="s">
        <v>136</v>
      </c>
      <c r="BM267" s="192" t="s">
        <v>665</v>
      </c>
    </row>
    <row r="268" spans="1:65" s="2" customFormat="1" ht="33" customHeight="1">
      <c r="A268" s="31"/>
      <c r="B268" s="32"/>
      <c r="C268" s="182" t="s">
        <v>666</v>
      </c>
      <c r="D268" s="182" t="s">
        <v>122</v>
      </c>
      <c r="E268" s="183" t="s">
        <v>667</v>
      </c>
      <c r="F268" s="184" t="s">
        <v>668</v>
      </c>
      <c r="G268" s="185" t="s">
        <v>669</v>
      </c>
      <c r="H268" s="186">
        <v>500</v>
      </c>
      <c r="I268" s="187"/>
      <c r="J268" s="186">
        <f t="shared" si="50"/>
        <v>0</v>
      </c>
      <c r="K268" s="184" t="s">
        <v>126</v>
      </c>
      <c r="L268" s="36"/>
      <c r="M268" s="188" t="s">
        <v>1</v>
      </c>
      <c r="N268" s="189" t="s">
        <v>43</v>
      </c>
      <c r="O268" s="68"/>
      <c r="P268" s="190">
        <f t="shared" si="51"/>
        <v>0</v>
      </c>
      <c r="Q268" s="190">
        <v>2.5999999999999998E-4</v>
      </c>
      <c r="R268" s="190">
        <f t="shared" si="52"/>
        <v>0.12999999999999998</v>
      </c>
      <c r="S268" s="190">
        <v>0</v>
      </c>
      <c r="T268" s="191">
        <f t="shared" si="5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2" t="s">
        <v>127</v>
      </c>
      <c r="AT268" s="192" t="s">
        <v>122</v>
      </c>
      <c r="AU268" s="192" t="s">
        <v>84</v>
      </c>
      <c r="AY268" s="14" t="s">
        <v>121</v>
      </c>
      <c r="BE268" s="193">
        <f t="shared" si="54"/>
        <v>0</v>
      </c>
      <c r="BF268" s="193">
        <f t="shared" si="55"/>
        <v>0</v>
      </c>
      <c r="BG268" s="193">
        <f t="shared" si="56"/>
        <v>0</v>
      </c>
      <c r="BH268" s="193">
        <f t="shared" si="57"/>
        <v>0</v>
      </c>
      <c r="BI268" s="193">
        <f t="shared" si="58"/>
        <v>0</v>
      </c>
      <c r="BJ268" s="14" t="s">
        <v>84</v>
      </c>
      <c r="BK268" s="193">
        <f t="shared" si="59"/>
        <v>0</v>
      </c>
      <c r="BL268" s="14" t="s">
        <v>127</v>
      </c>
      <c r="BM268" s="192" t="s">
        <v>670</v>
      </c>
    </row>
    <row r="269" spans="1:65" s="12" customFormat="1" ht="25.9" customHeight="1">
      <c r="B269" s="168"/>
      <c r="C269" s="169"/>
      <c r="D269" s="170" t="s">
        <v>77</v>
      </c>
      <c r="E269" s="171" t="s">
        <v>671</v>
      </c>
      <c r="F269" s="171" t="s">
        <v>672</v>
      </c>
      <c r="G269" s="169"/>
      <c r="H269" s="169"/>
      <c r="I269" s="172"/>
      <c r="J269" s="173">
        <f>BK269</f>
        <v>0</v>
      </c>
      <c r="K269" s="169"/>
      <c r="L269" s="174"/>
      <c r="M269" s="175"/>
      <c r="N269" s="176"/>
      <c r="O269" s="176"/>
      <c r="P269" s="177">
        <f>SUM(P270:P277)</f>
        <v>0</v>
      </c>
      <c r="Q269" s="176"/>
      <c r="R269" s="177">
        <f>SUM(R270:R277)</f>
        <v>0</v>
      </c>
      <c r="S269" s="176"/>
      <c r="T269" s="178">
        <f>SUM(T270:T277)</f>
        <v>0</v>
      </c>
      <c r="AR269" s="179" t="s">
        <v>141</v>
      </c>
      <c r="AT269" s="180" t="s">
        <v>77</v>
      </c>
      <c r="AU269" s="180" t="s">
        <v>78</v>
      </c>
      <c r="AY269" s="179" t="s">
        <v>121</v>
      </c>
      <c r="BK269" s="181">
        <f>SUM(BK270:BK277)</f>
        <v>0</v>
      </c>
    </row>
    <row r="270" spans="1:65" s="2" customFormat="1" ht="16.5" customHeight="1">
      <c r="A270" s="31"/>
      <c r="B270" s="32"/>
      <c r="C270" s="194" t="s">
        <v>673</v>
      </c>
      <c r="D270" s="194" t="s">
        <v>133</v>
      </c>
      <c r="E270" s="195" t="s">
        <v>674</v>
      </c>
      <c r="F270" s="196" t="s">
        <v>675</v>
      </c>
      <c r="G270" s="197" t="s">
        <v>676</v>
      </c>
      <c r="H270" s="199"/>
      <c r="I270" s="199"/>
      <c r="J270" s="198">
        <f t="shared" ref="J270:J277" si="60">ROUND(I270*H270,2)</f>
        <v>0</v>
      </c>
      <c r="K270" s="196" t="s">
        <v>1</v>
      </c>
      <c r="L270" s="200"/>
      <c r="M270" s="201" t="s">
        <v>1</v>
      </c>
      <c r="N270" s="202" t="s">
        <v>43</v>
      </c>
      <c r="O270" s="68"/>
      <c r="P270" s="190">
        <f t="shared" ref="P270:P277" si="61">O270*H270</f>
        <v>0</v>
      </c>
      <c r="Q270" s="190">
        <v>0</v>
      </c>
      <c r="R270" s="190">
        <f t="shared" ref="R270:R277" si="62">Q270*H270</f>
        <v>0</v>
      </c>
      <c r="S270" s="190">
        <v>0</v>
      </c>
      <c r="T270" s="191">
        <f t="shared" ref="T270:T277" si="63"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2" t="s">
        <v>149</v>
      </c>
      <c r="AT270" s="192" t="s">
        <v>133</v>
      </c>
      <c r="AU270" s="192" t="s">
        <v>84</v>
      </c>
      <c r="AY270" s="14" t="s">
        <v>121</v>
      </c>
      <c r="BE270" s="193">
        <f t="shared" ref="BE270:BE277" si="64">IF(N270="základní",J270,0)</f>
        <v>0</v>
      </c>
      <c r="BF270" s="193">
        <f t="shared" ref="BF270:BF277" si="65">IF(N270="snížená",J270,0)</f>
        <v>0</v>
      </c>
      <c r="BG270" s="193">
        <f t="shared" ref="BG270:BG277" si="66">IF(N270="zákl. přenesená",J270,0)</f>
        <v>0</v>
      </c>
      <c r="BH270" s="193">
        <f t="shared" ref="BH270:BH277" si="67">IF(N270="sníž. přenesená",J270,0)</f>
        <v>0</v>
      </c>
      <c r="BI270" s="193">
        <f t="shared" ref="BI270:BI277" si="68">IF(N270="nulová",J270,0)</f>
        <v>0</v>
      </c>
      <c r="BJ270" s="14" t="s">
        <v>84</v>
      </c>
      <c r="BK270" s="193">
        <f t="shared" ref="BK270:BK277" si="69">ROUND(I270*H270,2)</f>
        <v>0</v>
      </c>
      <c r="BL270" s="14" t="s">
        <v>138</v>
      </c>
      <c r="BM270" s="192" t="s">
        <v>677</v>
      </c>
    </row>
    <row r="271" spans="1:65" s="2" customFormat="1" ht="16.5" customHeight="1">
      <c r="A271" s="31"/>
      <c r="B271" s="32"/>
      <c r="C271" s="182" t="s">
        <v>678</v>
      </c>
      <c r="D271" s="182" t="s">
        <v>122</v>
      </c>
      <c r="E271" s="183" t="s">
        <v>679</v>
      </c>
      <c r="F271" s="184" t="s">
        <v>680</v>
      </c>
      <c r="G271" s="185" t="s">
        <v>170</v>
      </c>
      <c r="H271" s="186">
        <v>1</v>
      </c>
      <c r="I271" s="187"/>
      <c r="J271" s="186">
        <f t="shared" si="60"/>
        <v>0</v>
      </c>
      <c r="K271" s="184" t="s">
        <v>126</v>
      </c>
      <c r="L271" s="36"/>
      <c r="M271" s="188" t="s">
        <v>1</v>
      </c>
      <c r="N271" s="189" t="s">
        <v>43</v>
      </c>
      <c r="O271" s="68"/>
      <c r="P271" s="190">
        <f t="shared" si="61"/>
        <v>0</v>
      </c>
      <c r="Q271" s="190">
        <v>0</v>
      </c>
      <c r="R271" s="190">
        <f t="shared" si="62"/>
        <v>0</v>
      </c>
      <c r="S271" s="190">
        <v>0</v>
      </c>
      <c r="T271" s="191">
        <f t="shared" si="6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2" t="s">
        <v>138</v>
      </c>
      <c r="AT271" s="192" t="s">
        <v>122</v>
      </c>
      <c r="AU271" s="192" t="s">
        <v>84</v>
      </c>
      <c r="AY271" s="14" t="s">
        <v>121</v>
      </c>
      <c r="BE271" s="193">
        <f t="shared" si="64"/>
        <v>0</v>
      </c>
      <c r="BF271" s="193">
        <f t="shared" si="65"/>
        <v>0</v>
      </c>
      <c r="BG271" s="193">
        <f t="shared" si="66"/>
        <v>0</v>
      </c>
      <c r="BH271" s="193">
        <f t="shared" si="67"/>
        <v>0</v>
      </c>
      <c r="BI271" s="193">
        <f t="shared" si="68"/>
        <v>0</v>
      </c>
      <c r="BJ271" s="14" t="s">
        <v>84</v>
      </c>
      <c r="BK271" s="193">
        <f t="shared" si="69"/>
        <v>0</v>
      </c>
      <c r="BL271" s="14" t="s">
        <v>138</v>
      </c>
      <c r="BM271" s="192" t="s">
        <v>681</v>
      </c>
    </row>
    <row r="272" spans="1:65" s="2" customFormat="1" ht="16.5" customHeight="1">
      <c r="A272" s="31"/>
      <c r="B272" s="32"/>
      <c r="C272" s="182" t="s">
        <v>682</v>
      </c>
      <c r="D272" s="182" t="s">
        <v>122</v>
      </c>
      <c r="E272" s="183" t="s">
        <v>683</v>
      </c>
      <c r="F272" s="184" t="s">
        <v>684</v>
      </c>
      <c r="G272" s="185" t="s">
        <v>676</v>
      </c>
      <c r="H272" s="187"/>
      <c r="I272" s="187"/>
      <c r="J272" s="186">
        <f t="shared" si="60"/>
        <v>0</v>
      </c>
      <c r="K272" s="184" t="s">
        <v>126</v>
      </c>
      <c r="L272" s="36"/>
      <c r="M272" s="188" t="s">
        <v>1</v>
      </c>
      <c r="N272" s="189" t="s">
        <v>43</v>
      </c>
      <c r="O272" s="68"/>
      <c r="P272" s="190">
        <f t="shared" si="61"/>
        <v>0</v>
      </c>
      <c r="Q272" s="190">
        <v>0</v>
      </c>
      <c r="R272" s="190">
        <f t="shared" si="62"/>
        <v>0</v>
      </c>
      <c r="S272" s="190">
        <v>0</v>
      </c>
      <c r="T272" s="191">
        <f t="shared" si="6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2" t="s">
        <v>138</v>
      </c>
      <c r="AT272" s="192" t="s">
        <v>122</v>
      </c>
      <c r="AU272" s="192" t="s">
        <v>84</v>
      </c>
      <c r="AY272" s="14" t="s">
        <v>121</v>
      </c>
      <c r="BE272" s="193">
        <f t="shared" si="64"/>
        <v>0</v>
      </c>
      <c r="BF272" s="193">
        <f t="shared" si="65"/>
        <v>0</v>
      </c>
      <c r="BG272" s="193">
        <f t="shared" si="66"/>
        <v>0</v>
      </c>
      <c r="BH272" s="193">
        <f t="shared" si="67"/>
        <v>0</v>
      </c>
      <c r="BI272" s="193">
        <f t="shared" si="68"/>
        <v>0</v>
      </c>
      <c r="BJ272" s="14" t="s">
        <v>84</v>
      </c>
      <c r="BK272" s="193">
        <f t="shared" si="69"/>
        <v>0</v>
      </c>
      <c r="BL272" s="14" t="s">
        <v>138</v>
      </c>
      <c r="BM272" s="192" t="s">
        <v>685</v>
      </c>
    </row>
    <row r="273" spans="1:65" s="2" customFormat="1" ht="16.5" customHeight="1">
      <c r="A273" s="31"/>
      <c r="B273" s="32"/>
      <c r="C273" s="182" t="s">
        <v>686</v>
      </c>
      <c r="D273" s="182" t="s">
        <v>122</v>
      </c>
      <c r="E273" s="183" t="s">
        <v>687</v>
      </c>
      <c r="F273" s="184" t="s">
        <v>688</v>
      </c>
      <c r="G273" s="185" t="s">
        <v>676</v>
      </c>
      <c r="H273" s="187"/>
      <c r="I273" s="187"/>
      <c r="J273" s="186">
        <f t="shared" si="60"/>
        <v>0</v>
      </c>
      <c r="K273" s="184" t="s">
        <v>126</v>
      </c>
      <c r="L273" s="36"/>
      <c r="M273" s="188" t="s">
        <v>1</v>
      </c>
      <c r="N273" s="189" t="s">
        <v>43</v>
      </c>
      <c r="O273" s="68"/>
      <c r="P273" s="190">
        <f t="shared" si="61"/>
        <v>0</v>
      </c>
      <c r="Q273" s="190">
        <v>0</v>
      </c>
      <c r="R273" s="190">
        <f t="shared" si="62"/>
        <v>0</v>
      </c>
      <c r="S273" s="190">
        <v>0</v>
      </c>
      <c r="T273" s="191">
        <f t="shared" si="6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2" t="s">
        <v>138</v>
      </c>
      <c r="AT273" s="192" t="s">
        <v>122</v>
      </c>
      <c r="AU273" s="192" t="s">
        <v>84</v>
      </c>
      <c r="AY273" s="14" t="s">
        <v>121</v>
      </c>
      <c r="BE273" s="193">
        <f t="shared" si="64"/>
        <v>0</v>
      </c>
      <c r="BF273" s="193">
        <f t="shared" si="65"/>
        <v>0</v>
      </c>
      <c r="BG273" s="193">
        <f t="shared" si="66"/>
        <v>0</v>
      </c>
      <c r="BH273" s="193">
        <f t="shared" si="67"/>
        <v>0</v>
      </c>
      <c r="BI273" s="193">
        <f t="shared" si="68"/>
        <v>0</v>
      </c>
      <c r="BJ273" s="14" t="s">
        <v>84</v>
      </c>
      <c r="BK273" s="193">
        <f t="shared" si="69"/>
        <v>0</v>
      </c>
      <c r="BL273" s="14" t="s">
        <v>138</v>
      </c>
      <c r="BM273" s="192" t="s">
        <v>689</v>
      </c>
    </row>
    <row r="274" spans="1:65" s="2" customFormat="1" ht="60">
      <c r="A274" s="31"/>
      <c r="B274" s="32"/>
      <c r="C274" s="182" t="s">
        <v>690</v>
      </c>
      <c r="D274" s="182" t="s">
        <v>122</v>
      </c>
      <c r="E274" s="183" t="s">
        <v>691</v>
      </c>
      <c r="F274" s="184" t="s">
        <v>705</v>
      </c>
      <c r="G274" s="185" t="s">
        <v>676</v>
      </c>
      <c r="H274" s="187"/>
      <c r="I274" s="187"/>
      <c r="J274" s="186">
        <f t="shared" si="60"/>
        <v>0</v>
      </c>
      <c r="K274" s="184" t="s">
        <v>126</v>
      </c>
      <c r="L274" s="36"/>
      <c r="M274" s="188" t="s">
        <v>1</v>
      </c>
      <c r="N274" s="189" t="s">
        <v>43</v>
      </c>
      <c r="O274" s="68"/>
      <c r="P274" s="190">
        <f t="shared" si="61"/>
        <v>0</v>
      </c>
      <c r="Q274" s="190">
        <v>0</v>
      </c>
      <c r="R274" s="190">
        <f t="shared" si="62"/>
        <v>0</v>
      </c>
      <c r="S274" s="190">
        <v>0</v>
      </c>
      <c r="T274" s="191">
        <f t="shared" si="6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2" t="s">
        <v>138</v>
      </c>
      <c r="AT274" s="192" t="s">
        <v>122</v>
      </c>
      <c r="AU274" s="192" t="s">
        <v>84</v>
      </c>
      <c r="AY274" s="14" t="s">
        <v>121</v>
      </c>
      <c r="BE274" s="193">
        <f t="shared" si="64"/>
        <v>0</v>
      </c>
      <c r="BF274" s="193">
        <f t="shared" si="65"/>
        <v>0</v>
      </c>
      <c r="BG274" s="193">
        <f t="shared" si="66"/>
        <v>0</v>
      </c>
      <c r="BH274" s="193">
        <f t="shared" si="67"/>
        <v>0</v>
      </c>
      <c r="BI274" s="193">
        <f t="shared" si="68"/>
        <v>0</v>
      </c>
      <c r="BJ274" s="14" t="s">
        <v>84</v>
      </c>
      <c r="BK274" s="193">
        <f t="shared" si="69"/>
        <v>0</v>
      </c>
      <c r="BL274" s="14" t="s">
        <v>138</v>
      </c>
      <c r="BM274" s="192" t="s">
        <v>692</v>
      </c>
    </row>
    <row r="275" spans="1:65" s="2" customFormat="1" ht="16.5" customHeight="1">
      <c r="A275" s="31"/>
      <c r="B275" s="32"/>
      <c r="C275" s="182" t="s">
        <v>693</v>
      </c>
      <c r="D275" s="182" t="s">
        <v>122</v>
      </c>
      <c r="E275" s="183" t="s">
        <v>694</v>
      </c>
      <c r="F275" s="184" t="s">
        <v>695</v>
      </c>
      <c r="G275" s="185" t="s">
        <v>676</v>
      </c>
      <c r="H275" s="187"/>
      <c r="I275" s="187"/>
      <c r="J275" s="186">
        <f t="shared" si="60"/>
        <v>0</v>
      </c>
      <c r="K275" s="184" t="s">
        <v>1</v>
      </c>
      <c r="L275" s="36"/>
      <c r="M275" s="188" t="s">
        <v>1</v>
      </c>
      <c r="N275" s="189" t="s">
        <v>43</v>
      </c>
      <c r="O275" s="68"/>
      <c r="P275" s="190">
        <f t="shared" si="61"/>
        <v>0</v>
      </c>
      <c r="Q275" s="190">
        <v>0</v>
      </c>
      <c r="R275" s="190">
        <f t="shared" si="62"/>
        <v>0</v>
      </c>
      <c r="S275" s="190">
        <v>0</v>
      </c>
      <c r="T275" s="191">
        <f t="shared" si="6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2" t="s">
        <v>138</v>
      </c>
      <c r="AT275" s="192" t="s">
        <v>122</v>
      </c>
      <c r="AU275" s="192" t="s">
        <v>84</v>
      </c>
      <c r="AY275" s="14" t="s">
        <v>121</v>
      </c>
      <c r="BE275" s="193">
        <f t="shared" si="64"/>
        <v>0</v>
      </c>
      <c r="BF275" s="193">
        <f t="shared" si="65"/>
        <v>0</v>
      </c>
      <c r="BG275" s="193">
        <f t="shared" si="66"/>
        <v>0</v>
      </c>
      <c r="BH275" s="193">
        <f t="shared" si="67"/>
        <v>0</v>
      </c>
      <c r="BI275" s="193">
        <f t="shared" si="68"/>
        <v>0</v>
      </c>
      <c r="BJ275" s="14" t="s">
        <v>84</v>
      </c>
      <c r="BK275" s="193">
        <f t="shared" si="69"/>
        <v>0</v>
      </c>
      <c r="BL275" s="14" t="s">
        <v>138</v>
      </c>
      <c r="BM275" s="192" t="s">
        <v>696</v>
      </c>
    </row>
    <row r="276" spans="1:65" s="2" customFormat="1" ht="48">
      <c r="A276" s="31"/>
      <c r="B276" s="32"/>
      <c r="C276" s="182" t="s">
        <v>697</v>
      </c>
      <c r="D276" s="182" t="s">
        <v>122</v>
      </c>
      <c r="E276" s="183" t="s">
        <v>698</v>
      </c>
      <c r="F276" s="184" t="s">
        <v>704</v>
      </c>
      <c r="G276" s="185" t="s">
        <v>676</v>
      </c>
      <c r="H276" s="187"/>
      <c r="I276" s="187"/>
      <c r="J276" s="186">
        <f t="shared" si="60"/>
        <v>0</v>
      </c>
      <c r="K276" s="184" t="s">
        <v>1</v>
      </c>
      <c r="L276" s="36"/>
      <c r="M276" s="188" t="s">
        <v>1</v>
      </c>
      <c r="N276" s="189" t="s">
        <v>43</v>
      </c>
      <c r="O276" s="68"/>
      <c r="P276" s="190">
        <f t="shared" si="61"/>
        <v>0</v>
      </c>
      <c r="Q276" s="190">
        <v>0</v>
      </c>
      <c r="R276" s="190">
        <f t="shared" si="62"/>
        <v>0</v>
      </c>
      <c r="S276" s="190">
        <v>0</v>
      </c>
      <c r="T276" s="191">
        <f t="shared" si="6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2" t="s">
        <v>138</v>
      </c>
      <c r="AT276" s="192" t="s">
        <v>122</v>
      </c>
      <c r="AU276" s="192" t="s">
        <v>84</v>
      </c>
      <c r="AY276" s="14" t="s">
        <v>121</v>
      </c>
      <c r="BE276" s="193">
        <f t="shared" si="64"/>
        <v>0</v>
      </c>
      <c r="BF276" s="193">
        <f t="shared" si="65"/>
        <v>0</v>
      </c>
      <c r="BG276" s="193">
        <f t="shared" si="66"/>
        <v>0</v>
      </c>
      <c r="BH276" s="193">
        <f t="shared" si="67"/>
        <v>0</v>
      </c>
      <c r="BI276" s="193">
        <f t="shared" si="68"/>
        <v>0</v>
      </c>
      <c r="BJ276" s="14" t="s">
        <v>84</v>
      </c>
      <c r="BK276" s="193">
        <f t="shared" si="69"/>
        <v>0</v>
      </c>
      <c r="BL276" s="14" t="s">
        <v>138</v>
      </c>
      <c r="BM276" s="192" t="s">
        <v>699</v>
      </c>
    </row>
    <row r="277" spans="1:65" s="2" customFormat="1" ht="24.2" customHeight="1">
      <c r="A277" s="31"/>
      <c r="B277" s="32"/>
      <c r="C277" s="182" t="s">
        <v>700</v>
      </c>
      <c r="D277" s="182" t="s">
        <v>122</v>
      </c>
      <c r="E277" s="183" t="s">
        <v>701</v>
      </c>
      <c r="F277" s="184" t="s">
        <v>702</v>
      </c>
      <c r="G277" s="185" t="s">
        <v>170</v>
      </c>
      <c r="H277" s="186">
        <v>1</v>
      </c>
      <c r="I277" s="187"/>
      <c r="J277" s="186">
        <f t="shared" si="60"/>
        <v>0</v>
      </c>
      <c r="K277" s="184" t="s">
        <v>1</v>
      </c>
      <c r="L277" s="36"/>
      <c r="M277" s="205" t="s">
        <v>1</v>
      </c>
      <c r="N277" s="206" t="s">
        <v>43</v>
      </c>
      <c r="O277" s="207"/>
      <c r="P277" s="208">
        <f t="shared" si="61"/>
        <v>0</v>
      </c>
      <c r="Q277" s="208">
        <v>0</v>
      </c>
      <c r="R277" s="208">
        <f t="shared" si="62"/>
        <v>0</v>
      </c>
      <c r="S277" s="208">
        <v>0</v>
      </c>
      <c r="T277" s="209">
        <f t="shared" si="6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2" t="s">
        <v>138</v>
      </c>
      <c r="AT277" s="192" t="s">
        <v>122</v>
      </c>
      <c r="AU277" s="192" t="s">
        <v>84</v>
      </c>
      <c r="AY277" s="14" t="s">
        <v>121</v>
      </c>
      <c r="BE277" s="193">
        <f t="shared" si="64"/>
        <v>0</v>
      </c>
      <c r="BF277" s="193">
        <f t="shared" si="65"/>
        <v>0</v>
      </c>
      <c r="BG277" s="193">
        <f t="shared" si="66"/>
        <v>0</v>
      </c>
      <c r="BH277" s="193">
        <f t="shared" si="67"/>
        <v>0</v>
      </c>
      <c r="BI277" s="193">
        <f t="shared" si="68"/>
        <v>0</v>
      </c>
      <c r="BJ277" s="14" t="s">
        <v>84</v>
      </c>
      <c r="BK277" s="193">
        <f t="shared" si="69"/>
        <v>0</v>
      </c>
      <c r="BL277" s="14" t="s">
        <v>138</v>
      </c>
      <c r="BM277" s="192" t="s">
        <v>703</v>
      </c>
    </row>
    <row r="278" spans="1:65" s="2" customFormat="1" ht="6.95" customHeight="1">
      <c r="A278" s="31"/>
      <c r="B278" s="51"/>
      <c r="C278" s="52"/>
      <c r="D278" s="52"/>
      <c r="E278" s="52"/>
      <c r="F278" s="52"/>
      <c r="G278" s="52"/>
      <c r="H278" s="52"/>
      <c r="I278" s="52"/>
      <c r="J278" s="52"/>
      <c r="K278" s="52"/>
      <c r="L278" s="36"/>
      <c r="M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</row>
  </sheetData>
  <sheetProtection algorithmName="SHA-512" hashValue="uZhBUDhEhaPBCTXdk98Hjx7XT18w/FrxfJu4jMFxw9++YK1xUsnF5lVbVjVTyAd/Bo1zs21BlEJV0OJjuCR8qw==" saltValue="sQT/PRdToz9dAeL/EsW27Q==" spinCount="100000" sheet="1" objects="1" scenarios="1"/>
  <autoFilter ref="C124:K277" xr:uid="{00000000-0009-0000-0000-000001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D1.4 - Silnoproud</vt:lpstr>
      <vt:lpstr>'D1.4 - Silnoproud'!Názvy_tisku</vt:lpstr>
      <vt:lpstr>'Rekapitulace stavby'!Názvy_tisku</vt:lpstr>
      <vt:lpstr>'D1.4 - Silnoproud'!Oblast_tisku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DESKTOP-SSUDDLJ\Adminn</dc:creator>
  <cp:lastModifiedBy>Matějka Ondřej Ing.</cp:lastModifiedBy>
  <dcterms:created xsi:type="dcterms:W3CDTF">2023-05-10T19:50:07Z</dcterms:created>
  <dcterms:modified xsi:type="dcterms:W3CDTF">2026-02-11T12:52:04Z</dcterms:modified>
</cp:coreProperties>
</file>